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Aproject_yair\IEEE\4 Pairs IEEE\PP\2018\Jan 2018\My presentations\"/>
    </mc:Choice>
  </mc:AlternateContent>
  <bookViews>
    <workbookView xWindow="0" yWindow="0" windowWidth="20490" windowHeight="7980" activeTab="1"/>
  </bookViews>
  <sheets>
    <sheet name="Ta=60degC" sheetId="1" r:id="rId1"/>
    <sheet name="Ta=45degC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G103" i="2" l="1"/>
  <c r="G102" i="2"/>
  <c r="G101" i="2"/>
  <c r="G98" i="2"/>
  <c r="H98" i="2" s="1"/>
  <c r="M98" i="2" s="1"/>
  <c r="P98" i="2" s="1"/>
  <c r="Q98" i="2" s="1"/>
  <c r="H103" i="2" s="1"/>
  <c r="G97" i="2"/>
  <c r="H97" i="2" s="1"/>
  <c r="M97" i="2" s="1"/>
  <c r="P97" i="2" s="1"/>
  <c r="Q97" i="2" s="1"/>
  <c r="H102" i="2" s="1"/>
  <c r="G96" i="2"/>
  <c r="H96" i="2" s="1"/>
  <c r="M96" i="2" s="1"/>
  <c r="P96" i="2" s="1"/>
  <c r="Q96" i="2" s="1"/>
  <c r="H101" i="2" s="1"/>
  <c r="G92" i="2"/>
  <c r="G91" i="2"/>
  <c r="G90" i="2"/>
  <c r="G87" i="2"/>
  <c r="H87" i="2" s="1"/>
  <c r="M87" i="2" s="1"/>
  <c r="P87" i="2" s="1"/>
  <c r="Q87" i="2" s="1"/>
  <c r="H92" i="2" s="1"/>
  <c r="G86" i="2"/>
  <c r="H86" i="2" s="1"/>
  <c r="M86" i="2" s="1"/>
  <c r="P86" i="2" s="1"/>
  <c r="Q86" i="2" s="1"/>
  <c r="H91" i="2" s="1"/>
  <c r="G85" i="2"/>
  <c r="H85" i="2" s="1"/>
  <c r="M85" i="2" s="1"/>
  <c r="P85" i="2" s="1"/>
  <c r="Q85" i="2" s="1"/>
  <c r="H90" i="2" s="1"/>
  <c r="G81" i="2"/>
  <c r="G80" i="2"/>
  <c r="G79" i="2"/>
  <c r="G76" i="2"/>
  <c r="H76" i="2" s="1"/>
  <c r="M76" i="2" s="1"/>
  <c r="P76" i="2" s="1"/>
  <c r="Q76" i="2" s="1"/>
  <c r="H81" i="2" s="1"/>
  <c r="G75" i="2"/>
  <c r="H75" i="2" s="1"/>
  <c r="M75" i="2" s="1"/>
  <c r="P75" i="2" s="1"/>
  <c r="Q75" i="2" s="1"/>
  <c r="H80" i="2" s="1"/>
  <c r="G74" i="2"/>
  <c r="H74" i="2" s="1"/>
  <c r="M74" i="2" s="1"/>
  <c r="P74" i="2" s="1"/>
  <c r="Q74" i="2" s="1"/>
  <c r="H79" i="2" s="1"/>
  <c r="G68" i="2"/>
  <c r="G67" i="2"/>
  <c r="G64" i="2"/>
  <c r="H64" i="2" s="1"/>
  <c r="M64" i="2" s="1"/>
  <c r="P64" i="2" s="1"/>
  <c r="Q64" i="2" s="1"/>
  <c r="H69" i="2" s="1"/>
  <c r="G63" i="2"/>
  <c r="H63" i="2" s="1"/>
  <c r="M63" i="2" s="1"/>
  <c r="P63" i="2" s="1"/>
  <c r="Q63" i="2" s="1"/>
  <c r="H68" i="2" s="1"/>
  <c r="G62" i="2"/>
  <c r="H62" i="2" s="1"/>
  <c r="M62" i="2" s="1"/>
  <c r="P62" i="2" s="1"/>
  <c r="Q62" i="2" s="1"/>
  <c r="H67" i="2" s="1"/>
  <c r="G58" i="2"/>
  <c r="G57" i="2"/>
  <c r="G56" i="2"/>
  <c r="G53" i="2"/>
  <c r="H53" i="2" s="1"/>
  <c r="M53" i="2" s="1"/>
  <c r="P53" i="2" s="1"/>
  <c r="Q53" i="2" s="1"/>
  <c r="H58" i="2" s="1"/>
  <c r="G52" i="2"/>
  <c r="H52" i="2" s="1"/>
  <c r="M52" i="2" s="1"/>
  <c r="P52" i="2" s="1"/>
  <c r="Q52" i="2" s="1"/>
  <c r="H57" i="2" s="1"/>
  <c r="G51" i="2"/>
  <c r="H51" i="2" s="1"/>
  <c r="M51" i="2" s="1"/>
  <c r="P51" i="2" s="1"/>
  <c r="Q51" i="2" s="1"/>
  <c r="H56" i="2" s="1"/>
  <c r="G47" i="2"/>
  <c r="G46" i="2"/>
  <c r="G45" i="2"/>
  <c r="G42" i="2"/>
  <c r="H42" i="2" s="1"/>
  <c r="M42" i="2" s="1"/>
  <c r="P42" i="2" s="1"/>
  <c r="Q42" i="2" s="1"/>
  <c r="H47" i="2" s="1"/>
  <c r="G41" i="2"/>
  <c r="H41" i="2" s="1"/>
  <c r="M41" i="2" s="1"/>
  <c r="P41" i="2" s="1"/>
  <c r="Q41" i="2" s="1"/>
  <c r="H46" i="2" s="1"/>
  <c r="G40" i="2"/>
  <c r="H40" i="2" s="1"/>
  <c r="M40" i="2" s="1"/>
  <c r="P40" i="2" s="1"/>
  <c r="Q40" i="2" s="1"/>
  <c r="H45" i="2" s="1"/>
  <c r="G33" i="2"/>
  <c r="G32" i="2"/>
  <c r="G31" i="2"/>
  <c r="G28" i="2"/>
  <c r="H28" i="2" s="1"/>
  <c r="M28" i="2" s="1"/>
  <c r="P28" i="2" s="1"/>
  <c r="Q28" i="2" s="1"/>
  <c r="H33" i="2" s="1"/>
  <c r="G27" i="2"/>
  <c r="H27" i="2" s="1"/>
  <c r="M27" i="2" s="1"/>
  <c r="P27" i="2" s="1"/>
  <c r="Q27" i="2" s="1"/>
  <c r="H32" i="2" s="1"/>
  <c r="G26" i="2"/>
  <c r="H26" i="2" s="1"/>
  <c r="G26" i="1"/>
  <c r="M26" i="2" l="1"/>
  <c r="P26" i="2" s="1"/>
  <c r="Q26" i="2" s="1"/>
  <c r="H31" i="2" s="1"/>
  <c r="I103" i="2"/>
  <c r="I92" i="2"/>
  <c r="F12" i="2" s="1"/>
  <c r="C12" i="2" s="1"/>
  <c r="I81" i="2"/>
  <c r="F11" i="2" s="1"/>
  <c r="C11" i="2" s="1"/>
  <c r="I69" i="2"/>
  <c r="F10" i="2" s="1"/>
  <c r="C10" i="2" s="1"/>
  <c r="I47" i="2"/>
  <c r="F8" i="2" s="1"/>
  <c r="C8" i="2" s="1"/>
  <c r="I58" i="2"/>
  <c r="F9" i="2" s="1"/>
  <c r="C9" i="2" s="1"/>
  <c r="I33" i="2"/>
  <c r="F7" i="2" s="1"/>
  <c r="C7" i="2" s="1"/>
  <c r="G109" i="1"/>
  <c r="G108" i="1"/>
  <c r="G107" i="1"/>
  <c r="G106" i="1"/>
  <c r="H103" i="1"/>
  <c r="M103" i="1" s="1"/>
  <c r="P103" i="1" s="1"/>
  <c r="Q103" i="1" s="1"/>
  <c r="H109" i="1" s="1"/>
  <c r="G103" i="1"/>
  <c r="G102" i="1"/>
  <c r="H102" i="1" s="1"/>
  <c r="M102" i="1" s="1"/>
  <c r="P102" i="1" s="1"/>
  <c r="Q102" i="1" s="1"/>
  <c r="H108" i="1" s="1"/>
  <c r="H101" i="1"/>
  <c r="M101" i="1" s="1"/>
  <c r="P101" i="1" s="1"/>
  <c r="Q101" i="1" s="1"/>
  <c r="H107" i="1" s="1"/>
  <c r="G101" i="1"/>
  <c r="G100" i="1"/>
  <c r="H100" i="1" s="1"/>
  <c r="M100" i="1" s="1"/>
  <c r="P100" i="1" s="1"/>
  <c r="Q100" i="1" s="1"/>
  <c r="H106" i="1" s="1"/>
  <c r="H90" i="1"/>
  <c r="G96" i="1"/>
  <c r="G95" i="1"/>
  <c r="G94" i="1"/>
  <c r="G93" i="1"/>
  <c r="G90" i="1"/>
  <c r="G89" i="1"/>
  <c r="H89" i="1" s="1"/>
  <c r="G88" i="1"/>
  <c r="H87" i="1"/>
  <c r="M87" i="1" s="1"/>
  <c r="P87" i="1" s="1"/>
  <c r="Q87" i="1" s="1"/>
  <c r="H93" i="1" s="1"/>
  <c r="G87" i="1"/>
  <c r="H74" i="1"/>
  <c r="G83" i="1"/>
  <c r="G82" i="1"/>
  <c r="G81" i="1"/>
  <c r="G80" i="1"/>
  <c r="G77" i="1"/>
  <c r="H77" i="1" s="1"/>
  <c r="M77" i="1" s="1"/>
  <c r="P77" i="1" s="1"/>
  <c r="Q77" i="1" s="1"/>
  <c r="H83" i="1" s="1"/>
  <c r="G76" i="1"/>
  <c r="H76" i="1" s="1"/>
  <c r="G75" i="1"/>
  <c r="H75" i="1" s="1"/>
  <c r="M75" i="1" s="1"/>
  <c r="P75" i="1" s="1"/>
  <c r="Q75" i="1" s="1"/>
  <c r="H81" i="1" s="1"/>
  <c r="G74" i="1"/>
  <c r="M89" i="1" l="1"/>
  <c r="P89" i="1" s="1"/>
  <c r="Q89" i="1" s="1"/>
  <c r="H95" i="1" s="1"/>
  <c r="H88" i="1"/>
  <c r="M88" i="1" s="1"/>
  <c r="P88" i="1" s="1"/>
  <c r="Q88" i="1" s="1"/>
  <c r="H94" i="1" s="1"/>
  <c r="M76" i="1"/>
  <c r="P76" i="1" s="1"/>
  <c r="Q76" i="1" s="1"/>
  <c r="H82" i="1" s="1"/>
  <c r="I83" i="1" s="1"/>
  <c r="I109" i="1"/>
  <c r="M90" i="1"/>
  <c r="P90" i="1" s="1"/>
  <c r="Q90" i="1" s="1"/>
  <c r="H96" i="1" s="1"/>
  <c r="I96" i="1" s="1"/>
  <c r="M74" i="1"/>
  <c r="P74" i="1" s="1"/>
  <c r="Q74" i="1" s="1"/>
  <c r="H80" i="1" s="1"/>
  <c r="G69" i="1"/>
  <c r="G68" i="1"/>
  <c r="G67" i="1"/>
  <c r="G66" i="1"/>
  <c r="G63" i="1"/>
  <c r="H63" i="1" s="1"/>
  <c r="M63" i="1" s="1"/>
  <c r="P63" i="1" s="1"/>
  <c r="Q63" i="1" s="1"/>
  <c r="H69" i="1" s="1"/>
  <c r="G62" i="1"/>
  <c r="G61" i="1"/>
  <c r="G60" i="1"/>
  <c r="G56" i="1"/>
  <c r="G55" i="1"/>
  <c r="G54" i="1"/>
  <c r="G53" i="1"/>
  <c r="G50" i="1"/>
  <c r="H50" i="1" s="1"/>
  <c r="M50" i="1" s="1"/>
  <c r="P50" i="1" s="1"/>
  <c r="Q50" i="1" s="1"/>
  <c r="H56" i="1" s="1"/>
  <c r="G49" i="1"/>
  <c r="H49" i="1" s="1"/>
  <c r="M49" i="1" s="1"/>
  <c r="P49" i="1" s="1"/>
  <c r="Q49" i="1" s="1"/>
  <c r="H55" i="1" s="1"/>
  <c r="G48" i="1"/>
  <c r="H48" i="1" s="1"/>
  <c r="M48" i="1" s="1"/>
  <c r="P48" i="1" s="1"/>
  <c r="Q48" i="1" s="1"/>
  <c r="H54" i="1" s="1"/>
  <c r="G47" i="1"/>
  <c r="H47" i="1" s="1"/>
  <c r="M47" i="1" s="1"/>
  <c r="P47" i="1" s="1"/>
  <c r="Q47" i="1" s="1"/>
  <c r="H53" i="1" s="1"/>
  <c r="G43" i="1"/>
  <c r="G42" i="1"/>
  <c r="G41" i="1"/>
  <c r="G40" i="1"/>
  <c r="G37" i="1"/>
  <c r="H37" i="1" s="1"/>
  <c r="M37" i="1" s="1"/>
  <c r="P37" i="1" s="1"/>
  <c r="Q37" i="1" s="1"/>
  <c r="H43" i="1" s="1"/>
  <c r="G36" i="1"/>
  <c r="H36" i="1" s="1"/>
  <c r="M36" i="1" s="1"/>
  <c r="P36" i="1" s="1"/>
  <c r="Q36" i="1" s="1"/>
  <c r="H42" i="1" s="1"/>
  <c r="G35" i="1"/>
  <c r="H35" i="1" s="1"/>
  <c r="M35" i="1" s="1"/>
  <c r="P35" i="1" s="1"/>
  <c r="Q35" i="1" s="1"/>
  <c r="H41" i="1" s="1"/>
  <c r="G34" i="1"/>
  <c r="H34" i="1" s="1"/>
  <c r="M34" i="1" s="1"/>
  <c r="P34" i="1" s="1"/>
  <c r="Q34" i="1" s="1"/>
  <c r="H40" i="1" s="1"/>
  <c r="G25" i="1"/>
  <c r="G24" i="1"/>
  <c r="G23" i="1"/>
  <c r="G20" i="1"/>
  <c r="H20" i="1" s="1"/>
  <c r="M20" i="1" s="1"/>
  <c r="P20" i="1" s="1"/>
  <c r="Q20" i="1" s="1"/>
  <c r="H26" i="1" s="1"/>
  <c r="G19" i="1"/>
  <c r="H19" i="1" s="1"/>
  <c r="M19" i="1" s="1"/>
  <c r="P19" i="1" s="1"/>
  <c r="Q19" i="1" s="1"/>
  <c r="H25" i="1" s="1"/>
  <c r="G18" i="1"/>
  <c r="H18" i="1" s="1"/>
  <c r="M18" i="1" s="1"/>
  <c r="P18" i="1" s="1"/>
  <c r="Q18" i="1" s="1"/>
  <c r="H24" i="1" s="1"/>
  <c r="G17" i="1"/>
  <c r="H17" i="1" s="1"/>
  <c r="M17" i="1" s="1"/>
  <c r="P17" i="1" s="1"/>
  <c r="Q17" i="1" s="1"/>
  <c r="H23" i="1" s="1"/>
  <c r="H62" i="1" l="1"/>
  <c r="M62" i="1" s="1"/>
  <c r="P62" i="1" s="1"/>
  <c r="Q62" i="1" s="1"/>
  <c r="H68" i="1" s="1"/>
  <c r="I69" i="1" s="1"/>
  <c r="I26" i="1"/>
  <c r="H61" i="1"/>
  <c r="M61" i="1" s="1"/>
  <c r="P61" i="1" s="1"/>
  <c r="Q61" i="1" s="1"/>
  <c r="H67" i="1" s="1"/>
  <c r="H60" i="1"/>
  <c r="M60" i="1" s="1"/>
  <c r="P60" i="1" s="1"/>
  <c r="Q60" i="1" s="1"/>
  <c r="H66" i="1" s="1"/>
  <c r="I43" i="1"/>
  <c r="I56" i="1"/>
</calcChain>
</file>

<file path=xl/sharedStrings.xml><?xml version="1.0" encoding="utf-8"?>
<sst xmlns="http://schemas.openxmlformats.org/spreadsheetml/2006/main" count="348" uniqueCount="66">
  <si>
    <t>AWG1</t>
  </si>
  <si>
    <t>L1</t>
  </si>
  <si>
    <t>Row1</t>
  </si>
  <si>
    <t>AWG2</t>
  </si>
  <si>
    <t>L2</t>
  </si>
  <si>
    <t>Row2</t>
  </si>
  <si>
    <t>6 CONNECTORS</t>
  </si>
  <si>
    <t xml:space="preserve">Rref </t>
  </si>
  <si>
    <t>alfa</t>
  </si>
  <si>
    <t>Tref</t>
  </si>
  <si>
    <t>Ta</t>
  </si>
  <si>
    <t>R(Ta)</t>
  </si>
  <si>
    <t>Vpse</t>
  </si>
  <si>
    <t>Ppd</t>
  </si>
  <si>
    <t>Iport</t>
  </si>
  <si>
    <t>Pc_loss</t>
  </si>
  <si>
    <t>Ppse=Ppd+Pc_loss=
Pautoclass</t>
  </si>
  <si>
    <t>Pac_margin</t>
  </si>
  <si>
    <t>What is the working assumption of the Ambient temperature when Pautoclass is measured? (20degC, 25degC, 45degC etc.)</t>
  </si>
  <si>
    <t xml:space="preserve">What matters is the wire temperature in the middle of the bundle i.e. Tj. </t>
  </si>
  <si>
    <t>Normally Tj-Ta=~10degC. So at high temperature range 40-70degC, the power loss on the cable increased by ~0.9W in average.</t>
  </si>
  <si>
    <t>Recommendations for Pac_margin</t>
  </si>
  <si>
    <t>Class 8</t>
  </si>
  <si>
    <t>1W</t>
  </si>
  <si>
    <t>Class 7</t>
  </si>
  <si>
    <t>Class 6</t>
  </si>
  <si>
    <t>Class 5</t>
  </si>
  <si>
    <t>CLASS 8 OVER 4 PAIRS</t>
  </si>
  <si>
    <t>CLASS 7 OVER 4 PAIRS</t>
  </si>
  <si>
    <t>CLASS 6 OVER 4 PAIRS</t>
  </si>
  <si>
    <t>CLASS 4 OVER 2 PAIRS</t>
  </si>
  <si>
    <t>CLASS 5 OVER 4 PAIRS</t>
  </si>
  <si>
    <t>Class 4</t>
  </si>
  <si>
    <t>CLASS 3 OVER 2 PAIRS</t>
  </si>
  <si>
    <t>CLASS 2 OVER 2 PAIRS</t>
  </si>
  <si>
    <t>Class 1-3</t>
  </si>
  <si>
    <t>Calculations:</t>
  </si>
  <si>
    <t>[1.437W when Ta=60degC and Tj=70degC]</t>
  </si>
  <si>
    <t>1.5w</t>
  </si>
  <si>
    <t>0.6w</t>
  </si>
  <si>
    <t>0.31w</t>
  </si>
  <si>
    <t>0.3w</t>
  </si>
  <si>
    <t>[0.053W for Class 3 when Ta=60degC and Tj=70degC]</t>
  </si>
  <si>
    <t>[0.907W when Ta=60degC and Tj=70degC]</t>
  </si>
  <si>
    <t>[0.592W when Ta=60degC and Tj=70degC]</t>
  </si>
  <si>
    <t>[0.306W when Ta=60degC and Tj=70degC]</t>
  </si>
  <si>
    <t>[0.296W when Ta=60degC and Tj=70degC]</t>
  </si>
  <si>
    <t>0.1w</t>
  </si>
  <si>
    <t>Calculated worst case</t>
  </si>
  <si>
    <t>Working assumption:</t>
  </si>
  <si>
    <t>1. Ta=45degC.</t>
  </si>
  <si>
    <t>2. Temperature rise inside the cable is 15degC max. As a result, calculating the resistance at 60degC and finding the Pac_margin as the power loss difference between 45degC to 60degC.</t>
  </si>
  <si>
    <t>W</t>
  </si>
  <si>
    <t>Class</t>
  </si>
  <si>
    <t>Units</t>
  </si>
  <si>
    <t>D3.3 Spec value</t>
  </si>
  <si>
    <t>Calculated Pac_margin, worst case at Ta=45degC and temperature rise=15degC.</t>
  </si>
  <si>
    <t xml:space="preserve"> Value</t>
  </si>
  <si>
    <t>Baseline ends here</t>
  </si>
  <si>
    <t>Baseline starts here</t>
  </si>
  <si>
    <t>1. Update Pac_marging with the following numbers per class.</t>
  </si>
  <si>
    <t>2. Editor may merge entries with differences &lt;0.1W.</t>
  </si>
  <si>
    <t>3.   Correcting claculations from D3.1: Adding 6 connectors. Counting for temperature rise for the connectors too. Copper resistance coeficient as base value for the wire at 20degC.</t>
  </si>
  <si>
    <t>Final group decision for D3.3</t>
  </si>
  <si>
    <t>Over 4-pairs</t>
  </si>
  <si>
    <t>Over 2-pairs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</si>
</sst>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3" fillId="0" borderId="7" xfId="0" applyFont="1" applyBorder="1"/>
    <xf numFmtId="0" fontId="3" fillId="0" borderId="10" xfId="0" applyFont="1" applyBorder="1"/>
    <xf numFmtId="164" fontId="3" fillId="0" borderId="6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5" fillId="2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6" xfId="0" applyFont="1" applyBorder="1"/>
    <xf numFmtId="165" fontId="9" fillId="0" borderId="1" xfId="0" applyNumberFormat="1" applyFont="1" applyBorder="1" applyAlignment="1">
      <alignment horizontal="left"/>
    </xf>
    <xf numFmtId="0" fontId="9" fillId="0" borderId="8" xfId="0" applyFont="1" applyBorder="1"/>
    <xf numFmtId="165" fontId="9" fillId="0" borderId="9" xfId="0" applyNumberFormat="1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0" fillId="0" borderId="1" xfId="0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9"/>
  <sheetViews>
    <sheetView workbookViewId="0">
      <selection activeCell="A10" sqref="A1:XFD1048576"/>
    </sheetView>
  </sheetViews>
  <sheetFormatPr defaultRowHeight="15" x14ac:dyDescent="0.25"/>
  <cols>
    <col min="7" max="7" width="13" bestFit="1" customWidth="1"/>
    <col min="8" max="8" width="16.125" customWidth="1"/>
    <col min="9" max="10" width="15.125" bestFit="1" customWidth="1"/>
    <col min="11" max="11" width="6.375" customWidth="1"/>
    <col min="12" max="12" width="2.875" bestFit="1" customWidth="1"/>
    <col min="13" max="13" width="6.375" bestFit="1" customWidth="1"/>
    <col min="14" max="14" width="6.5" customWidth="1"/>
    <col min="15" max="15" width="4.875" bestFit="1" customWidth="1"/>
    <col min="16" max="16" width="5.375" bestFit="1" customWidth="1"/>
    <col min="17" max="17" width="6.375" bestFit="1" customWidth="1"/>
    <col min="18" max="18" width="13.5" bestFit="1" customWidth="1"/>
    <col min="20" max="20" width="15.125" bestFit="1" customWidth="1"/>
  </cols>
  <sheetData>
    <row r="2" spans="1:17" x14ac:dyDescent="0.25">
      <c r="B2" s="10" t="s">
        <v>21</v>
      </c>
      <c r="C2" s="10"/>
      <c r="D2" s="10"/>
      <c r="E2" s="10"/>
      <c r="F2" s="10" t="s">
        <v>48</v>
      </c>
      <c r="G2" s="10"/>
    </row>
    <row r="3" spans="1:17" x14ac:dyDescent="0.25">
      <c r="B3" s="10" t="s">
        <v>22</v>
      </c>
      <c r="C3" s="10" t="s">
        <v>38</v>
      </c>
      <c r="D3" s="10"/>
      <c r="F3" s="10" t="s">
        <v>37</v>
      </c>
      <c r="G3" s="10"/>
    </row>
    <row r="4" spans="1:17" x14ac:dyDescent="0.25">
      <c r="B4" s="10" t="s">
        <v>24</v>
      </c>
      <c r="C4" s="10" t="s">
        <v>23</v>
      </c>
      <c r="D4" s="10"/>
      <c r="F4" s="10" t="s">
        <v>43</v>
      </c>
      <c r="G4" s="10"/>
    </row>
    <row r="5" spans="1:17" x14ac:dyDescent="0.25">
      <c r="B5" s="10" t="s">
        <v>25</v>
      </c>
      <c r="C5" s="10" t="s">
        <v>39</v>
      </c>
      <c r="D5" s="10"/>
      <c r="F5" s="10" t="s">
        <v>44</v>
      </c>
      <c r="G5" s="10"/>
    </row>
    <row r="6" spans="1:17" x14ac:dyDescent="0.25">
      <c r="B6" s="10" t="s">
        <v>26</v>
      </c>
      <c r="C6" s="10" t="s">
        <v>40</v>
      </c>
      <c r="D6" s="10"/>
      <c r="F6" s="10" t="s">
        <v>45</v>
      </c>
      <c r="G6" s="10"/>
    </row>
    <row r="7" spans="1:17" x14ac:dyDescent="0.25">
      <c r="B7" s="10" t="s">
        <v>32</v>
      </c>
      <c r="C7" s="10" t="s">
        <v>41</v>
      </c>
      <c r="D7" s="10"/>
      <c r="F7" s="10" t="s">
        <v>46</v>
      </c>
      <c r="G7" s="10"/>
    </row>
    <row r="8" spans="1:17" x14ac:dyDescent="0.25">
      <c r="B8" s="10" t="s">
        <v>35</v>
      </c>
      <c r="C8" s="10" t="s">
        <v>47</v>
      </c>
      <c r="D8" s="10"/>
      <c r="F8" s="10" t="s">
        <v>42</v>
      </c>
      <c r="G8" s="10"/>
    </row>
    <row r="10" spans="1:17" x14ac:dyDescent="0.25">
      <c r="A10" t="s">
        <v>36</v>
      </c>
    </row>
    <row r="13" spans="1:17" x14ac:dyDescent="0.25">
      <c r="A13" s="10" t="s">
        <v>27</v>
      </c>
    </row>
    <row r="16" spans="1:17" x14ac:dyDescent="0.25">
      <c r="A16" s="1" t="s">
        <v>0</v>
      </c>
      <c r="B16" s="1" t="s">
        <v>1</v>
      </c>
      <c r="C16" s="1" t="s">
        <v>2</v>
      </c>
      <c r="D16" s="1" t="s">
        <v>3</v>
      </c>
      <c r="E16" s="1" t="s">
        <v>4</v>
      </c>
      <c r="F16" s="2" t="s">
        <v>5</v>
      </c>
      <c r="G16" s="2" t="s">
        <v>6</v>
      </c>
      <c r="H16" s="1" t="s">
        <v>7</v>
      </c>
      <c r="I16" s="1" t="s">
        <v>8</v>
      </c>
      <c r="J16" s="1" t="s">
        <v>9</v>
      </c>
      <c r="L16" s="1" t="s">
        <v>10</v>
      </c>
      <c r="M16" s="1" t="s">
        <v>11</v>
      </c>
      <c r="N16" s="1" t="s">
        <v>12</v>
      </c>
      <c r="O16" s="1" t="s">
        <v>13</v>
      </c>
      <c r="P16" s="1" t="s">
        <v>14</v>
      </c>
      <c r="Q16" s="1" t="s">
        <v>15</v>
      </c>
    </row>
    <row r="17" spans="1:17" x14ac:dyDescent="0.25">
      <c r="A17" s="3">
        <v>26</v>
      </c>
      <c r="B17" s="1">
        <v>10</v>
      </c>
      <c r="C17" s="2">
        <v>0.13389999999999999</v>
      </c>
      <c r="D17" s="1">
        <v>24</v>
      </c>
      <c r="E17" s="1">
        <v>90</v>
      </c>
      <c r="F17" s="2">
        <v>8.4220000000000003E-2</v>
      </c>
      <c r="G17" s="2">
        <f>6*0.2</f>
        <v>1.2000000000000002</v>
      </c>
      <c r="H17" s="1">
        <f>2*0.25*(B17*C17+E17*F17+G17)</f>
        <v>5.0594000000000001</v>
      </c>
      <c r="I17" s="1">
        <v>3.9300000000000003E-3</v>
      </c>
      <c r="J17" s="1">
        <v>20</v>
      </c>
      <c r="L17" s="1">
        <v>20</v>
      </c>
      <c r="M17" s="4">
        <f>H17*(1+I17*(L17-J17))</f>
        <v>5.0594000000000001</v>
      </c>
      <c r="N17" s="1">
        <v>52</v>
      </c>
      <c r="O17" s="1">
        <v>71.3</v>
      </c>
      <c r="P17" s="4">
        <f>(N17-(N17+(N17^2-4*M17*O17)^0.5)/2)/M17</f>
        <v>1.6295020923658292</v>
      </c>
      <c r="Q17" s="4">
        <f>P17^2*M17</f>
        <v>13.434108803023138</v>
      </c>
    </row>
    <row r="18" spans="1:17" x14ac:dyDescent="0.25">
      <c r="A18" s="3">
        <v>26</v>
      </c>
      <c r="B18" s="1">
        <v>10</v>
      </c>
      <c r="C18" s="2">
        <v>0.13389999999999999</v>
      </c>
      <c r="D18" s="1">
        <v>24</v>
      </c>
      <c r="E18" s="1">
        <v>90</v>
      </c>
      <c r="F18" s="2">
        <v>8.4220000000000003E-2</v>
      </c>
      <c r="G18" s="2">
        <f>6*0.2</f>
        <v>1.2000000000000002</v>
      </c>
      <c r="H18" s="1">
        <f>2*0.25*(B18*C18+E18*F18+G18)</f>
        <v>5.0594000000000001</v>
      </c>
      <c r="I18" s="1">
        <v>3.9300000000000003E-3</v>
      </c>
      <c r="J18" s="1">
        <v>20</v>
      </c>
      <c r="L18" s="1">
        <v>45</v>
      </c>
      <c r="M18" s="4">
        <f>H18*(1+I18*(L18-J18))</f>
        <v>5.5564860500000002</v>
      </c>
      <c r="N18" s="1">
        <v>52</v>
      </c>
      <c r="O18" s="1">
        <v>71.3</v>
      </c>
      <c r="P18" s="4">
        <f>(N18-(N18+(N18^2-4*M18*O18)^0.5)/2)/M18</f>
        <v>1.6686990158019366</v>
      </c>
      <c r="Q18" s="4">
        <f>P18^2*M18</f>
        <v>15.472348821700697</v>
      </c>
    </row>
    <row r="19" spans="1:17" x14ac:dyDescent="0.25">
      <c r="A19" s="1">
        <v>26</v>
      </c>
      <c r="B19" s="1">
        <v>10</v>
      </c>
      <c r="C19" s="2">
        <v>0.13389999999999999</v>
      </c>
      <c r="D19" s="1">
        <v>24</v>
      </c>
      <c r="E19" s="1">
        <v>90</v>
      </c>
      <c r="F19" s="2">
        <v>8.4220000000000003E-2</v>
      </c>
      <c r="G19" s="2">
        <f>6*0.2</f>
        <v>1.2000000000000002</v>
      </c>
      <c r="H19" s="1">
        <f>2*0.25*(B19*C19+E19*F19+G19)</f>
        <v>5.0594000000000001</v>
      </c>
      <c r="I19" s="1">
        <v>3.9300000000000003E-3</v>
      </c>
      <c r="J19" s="1">
        <v>20</v>
      </c>
      <c r="L19" s="1">
        <v>60</v>
      </c>
      <c r="M19" s="4">
        <f>H19*(1+I19*(L19-J19))</f>
        <v>5.8547376800000004</v>
      </c>
      <c r="N19" s="1">
        <v>52</v>
      </c>
      <c r="O19" s="1">
        <v>71.3</v>
      </c>
      <c r="P19" s="4">
        <f>(N19-(N19+(N19^2-4*M19*O19)^0.5)/2)/M19</f>
        <v>1.6944031497540359</v>
      </c>
      <c r="Q19" s="4">
        <f>P19^2*M19</f>
        <v>16.80896378720988</v>
      </c>
    </row>
    <row r="20" spans="1:17" x14ac:dyDescent="0.25">
      <c r="A20" s="1">
        <v>26</v>
      </c>
      <c r="B20" s="1">
        <v>10</v>
      </c>
      <c r="C20" s="2">
        <v>0.13389999999999999</v>
      </c>
      <c r="D20" s="1">
        <v>24</v>
      </c>
      <c r="E20" s="1">
        <v>90</v>
      </c>
      <c r="F20" s="2">
        <v>8.4220000000000003E-2</v>
      </c>
      <c r="G20" s="2">
        <f>6*0.2</f>
        <v>1.2000000000000002</v>
      </c>
      <c r="H20" s="1">
        <f>2*0.25*(B20*C20+E20*F20+G20)</f>
        <v>5.0594000000000001</v>
      </c>
      <c r="I20" s="1">
        <v>3.9300000000000003E-3</v>
      </c>
      <c r="J20" s="1">
        <v>20</v>
      </c>
      <c r="L20" s="1">
        <v>75</v>
      </c>
      <c r="M20" s="4">
        <f>H20*(1+I20*(L20-J20))</f>
        <v>6.1529893100000006</v>
      </c>
      <c r="N20" s="1">
        <v>52</v>
      </c>
      <c r="O20" s="1">
        <v>71.3</v>
      </c>
      <c r="P20" s="4">
        <f>(N20-(N20+(N20^2-4*M20*O20)^0.5)/2)/M20</f>
        <v>1.7220441676291884</v>
      </c>
      <c r="Q20" s="4">
        <f>P20^2*M20</f>
        <v>18.246296716717808</v>
      </c>
    </row>
    <row r="22" spans="1:17" ht="30" x14ac:dyDescent="0.25">
      <c r="G22" s="1" t="s">
        <v>10</v>
      </c>
      <c r="H22" s="5" t="s">
        <v>16</v>
      </c>
      <c r="J22" s="2" t="s">
        <v>17</v>
      </c>
    </row>
    <row r="23" spans="1:17" x14ac:dyDescent="0.25">
      <c r="G23" s="1">
        <f>L17</f>
        <v>20</v>
      </c>
      <c r="H23" s="6">
        <f>O17+Q17</f>
        <v>84.734108803023133</v>
      </c>
      <c r="I23" s="6"/>
      <c r="J23" s="4"/>
    </row>
    <row r="24" spans="1:17" x14ac:dyDescent="0.25">
      <c r="G24" s="1">
        <f t="shared" ref="G24:G26" si="0">L18</f>
        <v>45</v>
      </c>
      <c r="H24" s="6">
        <f>O18+Q18</f>
        <v>86.772348821700689</v>
      </c>
      <c r="I24" s="6"/>
      <c r="J24" s="4"/>
    </row>
    <row r="25" spans="1:17" x14ac:dyDescent="0.25">
      <c r="G25" s="1">
        <f t="shared" si="0"/>
        <v>60</v>
      </c>
      <c r="H25" s="6">
        <f>O19+Q19</f>
        <v>88.108963787209873</v>
      </c>
      <c r="I25" s="6"/>
      <c r="J25" s="7"/>
      <c r="Q25" s="8"/>
    </row>
    <row r="26" spans="1:17" x14ac:dyDescent="0.25">
      <c r="G26" s="1">
        <f t="shared" si="0"/>
        <v>75</v>
      </c>
      <c r="H26" s="6">
        <f>O20+Q20</f>
        <v>89.546296716717805</v>
      </c>
      <c r="I26" s="6">
        <f>H26-H25</f>
        <v>1.4373329295079316</v>
      </c>
    </row>
    <row r="27" spans="1:17" x14ac:dyDescent="0.25">
      <c r="D27" s="9"/>
    </row>
    <row r="28" spans="1:17" x14ac:dyDescent="0.25">
      <c r="C28">
        <v>1</v>
      </c>
      <c r="D28" t="s">
        <v>18</v>
      </c>
    </row>
    <row r="29" spans="1:17" x14ac:dyDescent="0.25">
      <c r="C29">
        <v>2</v>
      </c>
      <c r="D29" t="s">
        <v>19</v>
      </c>
    </row>
    <row r="30" spans="1:17" x14ac:dyDescent="0.25">
      <c r="D30" t="s">
        <v>20</v>
      </c>
    </row>
    <row r="32" spans="1:17" x14ac:dyDescent="0.25">
      <c r="A32" s="10" t="s">
        <v>28</v>
      </c>
    </row>
    <row r="33" spans="1:17" x14ac:dyDescent="0.25">
      <c r="A33" s="1" t="s">
        <v>0</v>
      </c>
      <c r="B33" s="1" t="s">
        <v>1</v>
      </c>
      <c r="C33" s="1" t="s">
        <v>2</v>
      </c>
      <c r="D33" s="1" t="s">
        <v>3</v>
      </c>
      <c r="E33" s="1" t="s">
        <v>4</v>
      </c>
      <c r="F33" s="2" t="s">
        <v>5</v>
      </c>
      <c r="G33" s="2" t="s">
        <v>6</v>
      </c>
      <c r="H33" s="1" t="s">
        <v>7</v>
      </c>
      <c r="I33" s="1" t="s">
        <v>8</v>
      </c>
      <c r="J33" s="1" t="s">
        <v>9</v>
      </c>
      <c r="L33" s="1" t="s">
        <v>10</v>
      </c>
      <c r="M33" s="1" t="s">
        <v>11</v>
      </c>
      <c r="N33" s="1" t="s">
        <v>12</v>
      </c>
      <c r="O33" s="1" t="s">
        <v>13</v>
      </c>
      <c r="P33" s="1" t="s">
        <v>14</v>
      </c>
      <c r="Q33" s="1" t="s">
        <v>15</v>
      </c>
    </row>
    <row r="34" spans="1:17" x14ac:dyDescent="0.25">
      <c r="A34" s="3">
        <v>26</v>
      </c>
      <c r="B34" s="1">
        <v>10</v>
      </c>
      <c r="C34" s="2">
        <v>0.13389999999999999</v>
      </c>
      <c r="D34" s="1">
        <v>24</v>
      </c>
      <c r="E34" s="1">
        <v>90</v>
      </c>
      <c r="F34" s="2">
        <v>8.4220000000000003E-2</v>
      </c>
      <c r="G34" s="2">
        <f>6*0.2</f>
        <v>1.2000000000000002</v>
      </c>
      <c r="H34" s="1">
        <f>2*0.25*(B34*C34+E34*F34+G34)</f>
        <v>5.0594000000000001</v>
      </c>
      <c r="I34" s="1">
        <v>3.9300000000000003E-3</v>
      </c>
      <c r="J34" s="1">
        <v>20</v>
      </c>
      <c r="L34" s="1">
        <v>20</v>
      </c>
      <c r="M34" s="4">
        <f>H34*(1+I34*(L34-J34))</f>
        <v>5.0594000000000001</v>
      </c>
      <c r="N34" s="1">
        <v>52</v>
      </c>
      <c r="O34" s="1">
        <v>62</v>
      </c>
      <c r="P34" s="4">
        <f>(N34-(N34+(N34^2-4*M34*O34)^0.5)/2)/M34</f>
        <v>1.3767182677551215</v>
      </c>
      <c r="Q34" s="4">
        <f>P34^2*M34</f>
        <v>9.5893499232662904</v>
      </c>
    </row>
    <row r="35" spans="1:17" x14ac:dyDescent="0.25">
      <c r="A35" s="3">
        <v>26</v>
      </c>
      <c r="B35" s="1">
        <v>10</v>
      </c>
      <c r="C35" s="2">
        <v>0.13389999999999999</v>
      </c>
      <c r="D35" s="1">
        <v>24</v>
      </c>
      <c r="E35" s="1">
        <v>90</v>
      </c>
      <c r="F35" s="2">
        <v>8.4220000000000003E-2</v>
      </c>
      <c r="G35" s="2">
        <f>6*0.2</f>
        <v>1.2000000000000002</v>
      </c>
      <c r="H35" s="1">
        <f>2*0.25*(B35*C35+E35*F35+G35)</f>
        <v>5.0594000000000001</v>
      </c>
      <c r="I35" s="1">
        <v>3.9300000000000003E-3</v>
      </c>
      <c r="J35" s="1">
        <v>20</v>
      </c>
      <c r="L35" s="1">
        <v>45</v>
      </c>
      <c r="M35" s="4">
        <f>H35*(1+I35*(L35-J35))</f>
        <v>5.5564860500000002</v>
      </c>
      <c r="N35" s="1">
        <v>52</v>
      </c>
      <c r="O35" s="1">
        <v>62</v>
      </c>
      <c r="P35" s="4">
        <f>(N35-(N35+(N35^2-4*M35*O35)^0.5)/2)/M35</f>
        <v>1.4024901902970845</v>
      </c>
      <c r="Q35" s="4">
        <f>P35^2*M35</f>
        <v>10.929489895448395</v>
      </c>
    </row>
    <row r="36" spans="1:17" x14ac:dyDescent="0.25">
      <c r="A36" s="1">
        <v>26</v>
      </c>
      <c r="B36" s="1">
        <v>10</v>
      </c>
      <c r="C36" s="2">
        <v>0.13389999999999999</v>
      </c>
      <c r="D36" s="1">
        <v>24</v>
      </c>
      <c r="E36" s="1">
        <v>90</v>
      </c>
      <c r="F36" s="2">
        <v>8.4220000000000003E-2</v>
      </c>
      <c r="G36" s="2">
        <f>6*0.2</f>
        <v>1.2000000000000002</v>
      </c>
      <c r="H36" s="1">
        <f>2*0.25*(B36*C36+E36*F36+G36)</f>
        <v>5.0594000000000001</v>
      </c>
      <c r="I36" s="1">
        <v>3.9300000000000003E-3</v>
      </c>
      <c r="J36" s="1">
        <v>20</v>
      </c>
      <c r="L36" s="1">
        <v>60</v>
      </c>
      <c r="M36" s="4">
        <f>H36*(1+I36*(L36-J36))</f>
        <v>5.8547376800000004</v>
      </c>
      <c r="N36" s="1">
        <v>52</v>
      </c>
      <c r="O36" s="1">
        <v>62</v>
      </c>
      <c r="P36" s="4">
        <f>(N36-(N36+(N36^2-4*M36*O36)^0.5)/2)/M36</f>
        <v>1.4190246285033539</v>
      </c>
      <c r="Q36" s="4">
        <f>P36^2*M36</f>
        <v>11.789280682174407</v>
      </c>
    </row>
    <row r="37" spans="1:17" x14ac:dyDescent="0.25">
      <c r="A37" s="1">
        <v>26</v>
      </c>
      <c r="B37" s="1">
        <v>10</v>
      </c>
      <c r="C37" s="2">
        <v>0.13389999999999999</v>
      </c>
      <c r="D37" s="1">
        <v>24</v>
      </c>
      <c r="E37" s="1">
        <v>90</v>
      </c>
      <c r="F37" s="2">
        <v>8.4220000000000003E-2</v>
      </c>
      <c r="G37" s="2">
        <f>6*0.2</f>
        <v>1.2000000000000002</v>
      </c>
      <c r="H37" s="1">
        <f>2*0.25*(B37*C37+E37*F37+G37)</f>
        <v>5.0594000000000001</v>
      </c>
      <c r="I37" s="1">
        <v>3.9300000000000003E-3</v>
      </c>
      <c r="J37" s="1">
        <v>20</v>
      </c>
      <c r="L37" s="1">
        <v>75</v>
      </c>
      <c r="M37" s="4">
        <f>H37*(1+I37*(L37-J37))</f>
        <v>6.1529893100000006</v>
      </c>
      <c r="N37" s="1">
        <v>52</v>
      </c>
      <c r="O37" s="1">
        <v>62</v>
      </c>
      <c r="P37" s="4">
        <f>(N37-(N37+(N37^2-4*M37*O37)^0.5)/2)/M37</f>
        <v>1.4364677144808122</v>
      </c>
      <c r="Q37" s="4">
        <f>P37^2*M37</f>
        <v>12.696321153002268</v>
      </c>
    </row>
    <row r="39" spans="1:17" ht="30" x14ac:dyDescent="0.25">
      <c r="G39" s="1" t="s">
        <v>10</v>
      </c>
      <c r="H39" s="5" t="s">
        <v>16</v>
      </c>
      <c r="J39" s="2" t="s">
        <v>17</v>
      </c>
    </row>
    <row r="40" spans="1:17" x14ac:dyDescent="0.25">
      <c r="G40" s="1">
        <f>L34</f>
        <v>20</v>
      </c>
      <c r="H40" s="6">
        <f>O34+Q34</f>
        <v>71.589349923266298</v>
      </c>
      <c r="I40" s="6"/>
      <c r="J40" s="4"/>
    </row>
    <row r="41" spans="1:17" x14ac:dyDescent="0.25">
      <c r="G41" s="1">
        <f t="shared" ref="G41:G43" si="1">L35</f>
        <v>45</v>
      </c>
      <c r="H41" s="6">
        <f>O35+Q35</f>
        <v>72.929489895448398</v>
      </c>
      <c r="I41" s="6"/>
      <c r="J41" s="4"/>
    </row>
    <row r="42" spans="1:17" x14ac:dyDescent="0.25">
      <c r="G42" s="1">
        <f t="shared" si="1"/>
        <v>60</v>
      </c>
      <c r="H42" s="6">
        <f>O36+Q36</f>
        <v>73.789280682174407</v>
      </c>
      <c r="I42" s="6"/>
      <c r="J42" s="7"/>
      <c r="Q42" s="8"/>
    </row>
    <row r="43" spans="1:17" x14ac:dyDescent="0.25">
      <c r="G43" s="1">
        <f t="shared" si="1"/>
        <v>75</v>
      </c>
      <c r="H43" s="6">
        <f>O37+Q37</f>
        <v>74.696321153002273</v>
      </c>
      <c r="I43" s="6">
        <f>H43-H42</f>
        <v>0.90704047082786587</v>
      </c>
    </row>
    <row r="45" spans="1:17" x14ac:dyDescent="0.25">
      <c r="A45" s="10" t="s">
        <v>29</v>
      </c>
    </row>
    <row r="46" spans="1:17" x14ac:dyDescent="0.25">
      <c r="A46" s="1" t="s">
        <v>0</v>
      </c>
      <c r="B46" s="1" t="s">
        <v>1</v>
      </c>
      <c r="C46" s="1" t="s">
        <v>2</v>
      </c>
      <c r="D46" s="1" t="s">
        <v>3</v>
      </c>
      <c r="E46" s="1" t="s">
        <v>4</v>
      </c>
      <c r="F46" s="2" t="s">
        <v>5</v>
      </c>
      <c r="G46" s="2" t="s">
        <v>6</v>
      </c>
      <c r="H46" s="1" t="s">
        <v>7</v>
      </c>
      <c r="I46" s="1" t="s">
        <v>8</v>
      </c>
      <c r="J46" s="1" t="s">
        <v>9</v>
      </c>
      <c r="L46" s="1" t="s">
        <v>10</v>
      </c>
      <c r="M46" s="1" t="s">
        <v>11</v>
      </c>
      <c r="N46" s="1" t="s">
        <v>12</v>
      </c>
      <c r="O46" s="1" t="s">
        <v>13</v>
      </c>
      <c r="P46" s="1" t="s">
        <v>14</v>
      </c>
      <c r="Q46" s="1" t="s">
        <v>15</v>
      </c>
    </row>
    <row r="47" spans="1:17" x14ac:dyDescent="0.25">
      <c r="A47" s="3">
        <v>26</v>
      </c>
      <c r="B47" s="1">
        <v>10</v>
      </c>
      <c r="C47" s="2">
        <v>0.13389999999999999</v>
      </c>
      <c r="D47" s="1">
        <v>24</v>
      </c>
      <c r="E47" s="1">
        <v>90</v>
      </c>
      <c r="F47" s="2">
        <v>8.4220000000000003E-2</v>
      </c>
      <c r="G47" s="2">
        <f>6*0.2</f>
        <v>1.2000000000000002</v>
      </c>
      <c r="H47" s="1">
        <f>2*0.25*(B47*C47+E47*F47+G47)</f>
        <v>5.0594000000000001</v>
      </c>
      <c r="I47" s="1">
        <v>3.9300000000000003E-3</v>
      </c>
      <c r="J47" s="1">
        <v>20</v>
      </c>
      <c r="L47" s="1">
        <v>20</v>
      </c>
      <c r="M47" s="4">
        <f>H47*(1+I47*(L47-J47))</f>
        <v>5.0594000000000001</v>
      </c>
      <c r="N47" s="1">
        <v>50</v>
      </c>
      <c r="O47" s="1">
        <v>51</v>
      </c>
      <c r="P47" s="4">
        <f>(N47-(N47+(N47^2-4*M47*O47)^0.5)/2)/M47</f>
        <v>1.1549834542542807</v>
      </c>
      <c r="Q47" s="4">
        <f>P47^2*M47</f>
        <v>6.7491727127140591</v>
      </c>
    </row>
    <row r="48" spans="1:17" x14ac:dyDescent="0.25">
      <c r="A48" s="3">
        <v>26</v>
      </c>
      <c r="B48" s="1">
        <v>10</v>
      </c>
      <c r="C48" s="2">
        <v>0.13389999999999999</v>
      </c>
      <c r="D48" s="1">
        <v>24</v>
      </c>
      <c r="E48" s="1">
        <v>90</v>
      </c>
      <c r="F48" s="2">
        <v>8.4220000000000003E-2</v>
      </c>
      <c r="G48" s="2">
        <f>6*0.2</f>
        <v>1.2000000000000002</v>
      </c>
      <c r="H48" s="1">
        <f>2*0.25*(B48*C48+E48*F48+G48)</f>
        <v>5.0594000000000001</v>
      </c>
      <c r="I48" s="1">
        <v>3.9300000000000003E-3</v>
      </c>
      <c r="J48" s="1">
        <v>20</v>
      </c>
      <c r="L48" s="1">
        <v>45</v>
      </c>
      <c r="M48" s="4">
        <f>H48*(1+I48*(L48-J48))</f>
        <v>5.5564860500000002</v>
      </c>
      <c r="N48" s="1">
        <v>50</v>
      </c>
      <c r="O48" s="1">
        <v>51</v>
      </c>
      <c r="P48" s="4">
        <f>(N48-(N48+(N48^2-4*M48*O48)^0.5)/2)/M48</f>
        <v>1.1728736728728399</v>
      </c>
      <c r="Q48" s="4">
        <f>P48^2*M48</f>
        <v>7.6436836436420181</v>
      </c>
    </row>
    <row r="49" spans="1:17" x14ac:dyDescent="0.25">
      <c r="A49" s="1">
        <v>26</v>
      </c>
      <c r="B49" s="1">
        <v>10</v>
      </c>
      <c r="C49" s="2">
        <v>0.13389999999999999</v>
      </c>
      <c r="D49" s="1">
        <v>24</v>
      </c>
      <c r="E49" s="1">
        <v>90</v>
      </c>
      <c r="F49" s="2">
        <v>8.4220000000000003E-2</v>
      </c>
      <c r="G49" s="2">
        <f>6*0.2</f>
        <v>1.2000000000000002</v>
      </c>
      <c r="H49" s="1">
        <f>2*0.25*(B49*C49+E49*F49+G49)</f>
        <v>5.0594000000000001</v>
      </c>
      <c r="I49" s="1">
        <v>3.9300000000000003E-3</v>
      </c>
      <c r="J49" s="1">
        <v>20</v>
      </c>
      <c r="L49" s="1">
        <v>60</v>
      </c>
      <c r="M49" s="4">
        <f>H49*(1+I49*(L49-J49))</f>
        <v>5.8547376800000004</v>
      </c>
      <c r="N49" s="1">
        <v>50</v>
      </c>
      <c r="O49" s="1">
        <v>51</v>
      </c>
      <c r="P49" s="4">
        <f>(N49-(N49+(N49^2-4*M49*O49)^0.5)/2)/M49</f>
        <v>1.1842075326877251</v>
      </c>
      <c r="Q49" s="4">
        <f>P49^2*M49</f>
        <v>8.2103766343862379</v>
      </c>
    </row>
    <row r="50" spans="1:17" x14ac:dyDescent="0.25">
      <c r="A50" s="1">
        <v>26</v>
      </c>
      <c r="B50" s="1">
        <v>10</v>
      </c>
      <c r="C50" s="2">
        <v>0.13389999999999999</v>
      </c>
      <c r="D50" s="1">
        <v>24</v>
      </c>
      <c r="E50" s="1">
        <v>90</v>
      </c>
      <c r="F50" s="2">
        <v>8.4220000000000003E-2</v>
      </c>
      <c r="G50" s="2">
        <f>6*0.2</f>
        <v>1.2000000000000002</v>
      </c>
      <c r="H50" s="1">
        <f>2*0.25*(B50*C50+E50*F50+G50)</f>
        <v>5.0594000000000001</v>
      </c>
      <c r="I50" s="1">
        <v>3.9300000000000003E-3</v>
      </c>
      <c r="J50" s="1">
        <v>20</v>
      </c>
      <c r="L50" s="1">
        <v>75</v>
      </c>
      <c r="M50" s="4">
        <f>H50*(1+I50*(L50-J50))</f>
        <v>6.1529893100000006</v>
      </c>
      <c r="N50" s="1">
        <v>50</v>
      </c>
      <c r="O50" s="1">
        <v>51</v>
      </c>
      <c r="P50" s="4">
        <f>(N50-(N50+(N50^2-4*M50*O50)^0.5)/2)/M50</f>
        <v>1.1960378199585939</v>
      </c>
      <c r="Q50" s="4">
        <f>P50^2*M50</f>
        <v>8.801890997929716</v>
      </c>
    </row>
    <row r="52" spans="1:17" ht="30" x14ac:dyDescent="0.25">
      <c r="G52" s="1" t="s">
        <v>10</v>
      </c>
      <c r="H52" s="5" t="s">
        <v>16</v>
      </c>
      <c r="J52" s="2" t="s">
        <v>17</v>
      </c>
    </row>
    <row r="53" spans="1:17" x14ac:dyDescent="0.25">
      <c r="G53" s="1">
        <f>L47</f>
        <v>20</v>
      </c>
      <c r="H53" s="6">
        <f>O47+Q47</f>
        <v>57.749172712714056</v>
      </c>
      <c r="I53" s="6"/>
      <c r="J53" s="4"/>
    </row>
    <row r="54" spans="1:17" x14ac:dyDescent="0.25">
      <c r="G54" s="1">
        <f t="shared" ref="G54:G56" si="2">L48</f>
        <v>45</v>
      </c>
      <c r="H54" s="6">
        <f>O48+Q48</f>
        <v>58.643683643642021</v>
      </c>
      <c r="I54" s="6"/>
      <c r="J54" s="4"/>
    </row>
    <row r="55" spans="1:17" x14ac:dyDescent="0.25">
      <c r="G55" s="1">
        <f t="shared" si="2"/>
        <v>60</v>
      </c>
      <c r="H55" s="6">
        <f>O49+Q49</f>
        <v>59.210376634386236</v>
      </c>
      <c r="I55" s="6"/>
      <c r="J55" s="7"/>
      <c r="Q55" s="8"/>
    </row>
    <row r="56" spans="1:17" x14ac:dyDescent="0.25">
      <c r="G56" s="1">
        <f t="shared" si="2"/>
        <v>75</v>
      </c>
      <c r="H56" s="6">
        <f>O50+Q50</f>
        <v>59.801890997929718</v>
      </c>
      <c r="I56" s="6">
        <f>H56-H55</f>
        <v>0.59151436354348164</v>
      </c>
    </row>
    <row r="58" spans="1:17" x14ac:dyDescent="0.25">
      <c r="A58" s="11" t="s">
        <v>31</v>
      </c>
    </row>
    <row r="59" spans="1:17" x14ac:dyDescent="0.25">
      <c r="A59" s="1" t="s">
        <v>0</v>
      </c>
      <c r="B59" s="1" t="s">
        <v>1</v>
      </c>
      <c r="C59" s="1" t="s">
        <v>2</v>
      </c>
      <c r="D59" s="1" t="s">
        <v>3</v>
      </c>
      <c r="E59" s="1" t="s">
        <v>4</v>
      </c>
      <c r="F59" s="2" t="s">
        <v>5</v>
      </c>
      <c r="G59" s="2" t="s">
        <v>6</v>
      </c>
      <c r="H59" s="1" t="s">
        <v>7</v>
      </c>
      <c r="I59" s="1" t="s">
        <v>8</v>
      </c>
      <c r="J59" s="1" t="s">
        <v>9</v>
      </c>
      <c r="L59" s="1" t="s">
        <v>10</v>
      </c>
      <c r="M59" s="1" t="s">
        <v>11</v>
      </c>
      <c r="N59" s="1" t="s">
        <v>12</v>
      </c>
      <c r="O59" s="1" t="s">
        <v>13</v>
      </c>
      <c r="P59" s="1" t="s">
        <v>14</v>
      </c>
      <c r="Q59" s="1" t="s">
        <v>15</v>
      </c>
    </row>
    <row r="60" spans="1:17" x14ac:dyDescent="0.25">
      <c r="A60" s="3">
        <v>26</v>
      </c>
      <c r="B60" s="1">
        <v>10</v>
      </c>
      <c r="C60" s="2">
        <v>0.13389999999999999</v>
      </c>
      <c r="D60" s="1">
        <v>24</v>
      </c>
      <c r="E60" s="1">
        <v>90</v>
      </c>
      <c r="F60" s="2">
        <v>8.4220000000000003E-2</v>
      </c>
      <c r="G60" s="2">
        <f>6*0.2</f>
        <v>1.2000000000000002</v>
      </c>
      <c r="H60" s="1">
        <f>2*0.25*(B60*C60+E60*F60+G60)</f>
        <v>5.0594000000000001</v>
      </c>
      <c r="I60" s="1">
        <v>3.9300000000000003E-3</v>
      </c>
      <c r="J60" s="1">
        <v>20</v>
      </c>
      <c r="L60" s="1">
        <v>20</v>
      </c>
      <c r="M60" s="4">
        <f>H60*(1+I60*(L60-J60))</f>
        <v>5.0594000000000001</v>
      </c>
      <c r="N60" s="1">
        <v>50</v>
      </c>
      <c r="O60" s="1">
        <v>40</v>
      </c>
      <c r="P60" s="4">
        <f>(N60-(N60+(N60^2-4*M60*O60)^0.5)/2)/M60</f>
        <v>0.8780051199363107</v>
      </c>
      <c r="Q60" s="4">
        <f>P60^2*M60</f>
        <v>3.9002559968155586</v>
      </c>
    </row>
    <row r="61" spans="1:17" x14ac:dyDescent="0.25">
      <c r="A61" s="3">
        <v>26</v>
      </c>
      <c r="B61" s="1">
        <v>10</v>
      </c>
      <c r="C61" s="2">
        <v>0.13389999999999999</v>
      </c>
      <c r="D61" s="1">
        <v>24</v>
      </c>
      <c r="E61" s="1">
        <v>90</v>
      </c>
      <c r="F61" s="2">
        <v>8.4220000000000003E-2</v>
      </c>
      <c r="G61" s="2">
        <f>6*0.2</f>
        <v>1.2000000000000002</v>
      </c>
      <c r="H61" s="1">
        <f t="shared" ref="H61:H63" si="3">2*0.25*(B61*C61+E61*F61+G61)</f>
        <v>5.0594000000000001</v>
      </c>
      <c r="I61" s="1">
        <v>3.9300000000000003E-3</v>
      </c>
      <c r="J61" s="1">
        <v>20</v>
      </c>
      <c r="L61" s="1">
        <v>45</v>
      </c>
      <c r="M61" s="4">
        <f>H61*(1+I61*(L61-J61))</f>
        <v>5.5564860500000002</v>
      </c>
      <c r="N61" s="1">
        <v>50</v>
      </c>
      <c r="O61" s="1">
        <v>40</v>
      </c>
      <c r="P61" s="4">
        <f>(N61-(N61+(N61^2-4*M61*O61)^0.5)/2)/M61</f>
        <v>0.88753988750272739</v>
      </c>
      <c r="Q61" s="4">
        <f>P61^2*M61</f>
        <v>4.3769943751363947</v>
      </c>
    </row>
    <row r="62" spans="1:17" x14ac:dyDescent="0.25">
      <c r="A62" s="1">
        <v>26</v>
      </c>
      <c r="B62" s="1">
        <v>10</v>
      </c>
      <c r="C62" s="2">
        <v>0.13389999999999999</v>
      </c>
      <c r="D62" s="1">
        <v>24</v>
      </c>
      <c r="E62" s="1">
        <v>90</v>
      </c>
      <c r="F62" s="2">
        <v>8.4220000000000003E-2</v>
      </c>
      <c r="G62" s="2">
        <f>6*0.2</f>
        <v>1.2000000000000002</v>
      </c>
      <c r="H62" s="1">
        <f t="shared" si="3"/>
        <v>5.0594000000000001</v>
      </c>
      <c r="I62" s="1">
        <v>3.9300000000000003E-3</v>
      </c>
      <c r="J62" s="1">
        <v>20</v>
      </c>
      <c r="L62" s="1">
        <v>60</v>
      </c>
      <c r="M62" s="4">
        <f>H62*(1+I62*(L62-J62))</f>
        <v>5.8547376800000004</v>
      </c>
      <c r="N62" s="1">
        <v>50</v>
      </c>
      <c r="O62" s="1">
        <v>40</v>
      </c>
      <c r="P62" s="4">
        <f>(N62-(N62+(N62^2-4*M62*O62)^0.5)/2)/M62</f>
        <v>0.89347684369750446</v>
      </c>
      <c r="Q62" s="4">
        <f>P62^2*M62</f>
        <v>4.6738421848752223</v>
      </c>
    </row>
    <row r="63" spans="1:17" x14ac:dyDescent="0.25">
      <c r="A63" s="1">
        <v>26</v>
      </c>
      <c r="B63" s="1">
        <v>10</v>
      </c>
      <c r="C63" s="2">
        <v>0.13389999999999999</v>
      </c>
      <c r="D63" s="1">
        <v>24</v>
      </c>
      <c r="E63" s="1">
        <v>90</v>
      </c>
      <c r="F63" s="2">
        <v>8.4220000000000003E-2</v>
      </c>
      <c r="G63" s="2">
        <f>6*0.2</f>
        <v>1.2000000000000002</v>
      </c>
      <c r="H63" s="1">
        <f t="shared" si="3"/>
        <v>5.0594000000000001</v>
      </c>
      <c r="I63" s="1">
        <v>3.9300000000000003E-3</v>
      </c>
      <c r="J63" s="1">
        <v>20</v>
      </c>
      <c r="L63" s="1">
        <v>75</v>
      </c>
      <c r="M63" s="4">
        <f>H63*(1+I63*(L63-J63))</f>
        <v>6.1529893100000006</v>
      </c>
      <c r="N63" s="1">
        <v>50</v>
      </c>
      <c r="O63" s="1">
        <v>40</v>
      </c>
      <c r="P63" s="4">
        <f>(N63-(N63+(N63^2-4*M63*O63)^0.5)/2)/M63</f>
        <v>0.89958695526182575</v>
      </c>
      <c r="Q63" s="4">
        <f>P63^2*M63</f>
        <v>4.9793477630912539</v>
      </c>
    </row>
    <row r="65" spans="1:17" ht="30" x14ac:dyDescent="0.25">
      <c r="G65" s="1" t="s">
        <v>10</v>
      </c>
      <c r="H65" s="5" t="s">
        <v>16</v>
      </c>
      <c r="J65" s="2" t="s">
        <v>17</v>
      </c>
    </row>
    <row r="66" spans="1:17" x14ac:dyDescent="0.25">
      <c r="G66" s="1">
        <f>L60</f>
        <v>20</v>
      </c>
      <c r="H66" s="6">
        <f>O60+Q60</f>
        <v>43.900255996815559</v>
      </c>
      <c r="I66" s="6"/>
      <c r="J66" s="4"/>
    </row>
    <row r="67" spans="1:17" x14ac:dyDescent="0.25">
      <c r="G67" s="1">
        <f t="shared" ref="G67:G69" si="4">L61</f>
        <v>45</v>
      </c>
      <c r="H67" s="6">
        <f>O61+Q61</f>
        <v>44.376994375136391</v>
      </c>
      <c r="I67" s="6"/>
      <c r="J67" s="4"/>
    </row>
    <row r="68" spans="1:17" x14ac:dyDescent="0.25">
      <c r="G68" s="1">
        <f t="shared" si="4"/>
        <v>60</v>
      </c>
      <c r="H68" s="6">
        <f>O62+Q62</f>
        <v>44.67384218487522</v>
      </c>
      <c r="I68" s="6"/>
      <c r="J68" s="7"/>
      <c r="Q68" s="8"/>
    </row>
    <row r="69" spans="1:17" x14ac:dyDescent="0.25">
      <c r="G69" s="1">
        <f t="shared" si="4"/>
        <v>75</v>
      </c>
      <c r="H69" s="6">
        <f>O63+Q63</f>
        <v>44.979347763091255</v>
      </c>
      <c r="I69" s="6">
        <f>H69-H68</f>
        <v>0.30550557821603519</v>
      </c>
    </row>
    <row r="72" spans="1:17" x14ac:dyDescent="0.25">
      <c r="A72" s="11" t="s">
        <v>30</v>
      </c>
    </row>
    <row r="73" spans="1:17" x14ac:dyDescent="0.25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  <c r="F73" s="2" t="s">
        <v>5</v>
      </c>
      <c r="G73" s="2" t="s">
        <v>6</v>
      </c>
      <c r="H73" s="1" t="s">
        <v>7</v>
      </c>
      <c r="I73" s="1" t="s">
        <v>8</v>
      </c>
      <c r="J73" s="1" t="s">
        <v>9</v>
      </c>
      <c r="L73" s="1" t="s">
        <v>10</v>
      </c>
      <c r="M73" s="1" t="s">
        <v>11</v>
      </c>
      <c r="N73" s="1" t="s">
        <v>12</v>
      </c>
      <c r="O73" s="1" t="s">
        <v>13</v>
      </c>
      <c r="P73" s="1" t="s">
        <v>14</v>
      </c>
      <c r="Q73" s="1" t="s">
        <v>15</v>
      </c>
    </row>
    <row r="74" spans="1:17" x14ac:dyDescent="0.25">
      <c r="A74" s="3">
        <v>26</v>
      </c>
      <c r="B74" s="1">
        <v>10</v>
      </c>
      <c r="C74" s="2">
        <v>0.13389999999999999</v>
      </c>
      <c r="D74" s="1">
        <v>24</v>
      </c>
      <c r="E74" s="1">
        <v>90</v>
      </c>
      <c r="F74" s="2">
        <v>8.4220000000000003E-2</v>
      </c>
      <c r="G74" s="2">
        <f>6*0.2</f>
        <v>1.2000000000000002</v>
      </c>
      <c r="H74" s="1">
        <f>2*0.5*(B74*C74+E74*F74+G74)</f>
        <v>10.1188</v>
      </c>
      <c r="I74" s="1">
        <v>3.9300000000000003E-3</v>
      </c>
      <c r="J74" s="1">
        <v>20</v>
      </c>
      <c r="L74" s="1">
        <v>20</v>
      </c>
      <c r="M74" s="4">
        <f>H74*(1+I74*(L74-J74))</f>
        <v>10.1188</v>
      </c>
      <c r="N74" s="1">
        <v>50</v>
      </c>
      <c r="O74" s="1">
        <v>25.5</v>
      </c>
      <c r="P74" s="4">
        <f>(N74-(N74+(N74^2-4*M74*O74)^0.5)/2)/M74</f>
        <v>0.57749172712714036</v>
      </c>
      <c r="Q74" s="4">
        <f>P74^2*M74</f>
        <v>3.3745863563570295</v>
      </c>
    </row>
    <row r="75" spans="1:17" x14ac:dyDescent="0.25">
      <c r="A75" s="3">
        <v>26</v>
      </c>
      <c r="B75" s="1">
        <v>10</v>
      </c>
      <c r="C75" s="2">
        <v>0.13389999999999999</v>
      </c>
      <c r="D75" s="1">
        <v>24</v>
      </c>
      <c r="E75" s="1">
        <v>90</v>
      </c>
      <c r="F75" s="2">
        <v>8.4220000000000003E-2</v>
      </c>
      <c r="G75" s="2">
        <f>6*0.2</f>
        <v>1.2000000000000002</v>
      </c>
      <c r="H75" s="1">
        <f t="shared" ref="H75:H77" si="5">2*0.5*(B75*C75+E75*F75+G75)</f>
        <v>10.1188</v>
      </c>
      <c r="I75" s="1">
        <v>3.9300000000000003E-3</v>
      </c>
      <c r="J75" s="1">
        <v>20</v>
      </c>
      <c r="L75" s="1">
        <v>45</v>
      </c>
      <c r="M75" s="4">
        <f>H75*(1+I75*(L75-J75))</f>
        <v>11.1129721</v>
      </c>
      <c r="N75" s="1">
        <v>50</v>
      </c>
      <c r="O75" s="1">
        <v>25.5</v>
      </c>
      <c r="P75" s="4">
        <f>(N75-(N75+(N75^2-4*M75*O75)^0.5)/2)/M75</f>
        <v>0.58643683643641997</v>
      </c>
      <c r="Q75" s="4">
        <f>P75^2*M75</f>
        <v>3.8218418218210091</v>
      </c>
    </row>
    <row r="76" spans="1:17" x14ac:dyDescent="0.25">
      <c r="A76" s="1">
        <v>26</v>
      </c>
      <c r="B76" s="1">
        <v>10</v>
      </c>
      <c r="C76" s="2">
        <v>0.13389999999999999</v>
      </c>
      <c r="D76" s="1">
        <v>24</v>
      </c>
      <c r="E76" s="1">
        <v>90</v>
      </c>
      <c r="F76" s="2">
        <v>8.4220000000000003E-2</v>
      </c>
      <c r="G76" s="2">
        <f>6*0.2</f>
        <v>1.2000000000000002</v>
      </c>
      <c r="H76" s="1">
        <f t="shared" si="5"/>
        <v>10.1188</v>
      </c>
      <c r="I76" s="1">
        <v>3.9300000000000003E-3</v>
      </c>
      <c r="J76" s="1">
        <v>20</v>
      </c>
      <c r="L76" s="1">
        <v>60</v>
      </c>
      <c r="M76" s="4">
        <f>H76*(1+I76*(L76-J76))</f>
        <v>11.709475360000001</v>
      </c>
      <c r="N76" s="1">
        <v>50</v>
      </c>
      <c r="O76" s="1">
        <v>25.5</v>
      </c>
      <c r="P76" s="4">
        <f>(N76-(N76+(N76^2-4*M76*O76)^0.5)/2)/M76</f>
        <v>0.59210376634386253</v>
      </c>
      <c r="Q76" s="4">
        <f>P76^2*M76</f>
        <v>4.1051883171931189</v>
      </c>
    </row>
    <row r="77" spans="1:17" x14ac:dyDescent="0.25">
      <c r="A77" s="1">
        <v>26</v>
      </c>
      <c r="B77" s="1">
        <v>10</v>
      </c>
      <c r="C77" s="2">
        <v>0.13389999999999999</v>
      </c>
      <c r="D77" s="1">
        <v>24</v>
      </c>
      <c r="E77" s="1">
        <v>90</v>
      </c>
      <c r="F77" s="2">
        <v>8.4220000000000003E-2</v>
      </c>
      <c r="G77" s="2">
        <f>6*0.2</f>
        <v>1.2000000000000002</v>
      </c>
      <c r="H77" s="1">
        <f t="shared" si="5"/>
        <v>10.1188</v>
      </c>
      <c r="I77" s="1">
        <v>3.9300000000000003E-3</v>
      </c>
      <c r="J77" s="1">
        <v>20</v>
      </c>
      <c r="L77" s="1">
        <v>75</v>
      </c>
      <c r="M77" s="4">
        <f>H77*(1+I77*(L77-J77))</f>
        <v>12.305978620000001</v>
      </c>
      <c r="N77" s="1">
        <v>50</v>
      </c>
      <c r="O77" s="1">
        <v>25.5</v>
      </c>
      <c r="P77" s="4">
        <f>(N77-(N77+(N77^2-4*M77*O77)^0.5)/2)/M77</f>
        <v>0.59801890997929696</v>
      </c>
      <c r="Q77" s="4">
        <f>P77^2*M77</f>
        <v>4.400945498964858</v>
      </c>
    </row>
    <row r="79" spans="1:17" ht="30" x14ac:dyDescent="0.25">
      <c r="G79" s="1" t="s">
        <v>10</v>
      </c>
      <c r="H79" s="5" t="s">
        <v>16</v>
      </c>
      <c r="J79" s="2" t="s">
        <v>17</v>
      </c>
    </row>
    <row r="80" spans="1:17" x14ac:dyDescent="0.25">
      <c r="G80" s="1">
        <f>L74</f>
        <v>20</v>
      </c>
      <c r="H80" s="6">
        <f>O74+Q74</f>
        <v>28.874586356357028</v>
      </c>
      <c r="I80" s="6"/>
      <c r="J80" s="4"/>
    </row>
    <row r="81" spans="1:17" x14ac:dyDescent="0.25">
      <c r="G81" s="1">
        <f t="shared" ref="G81:G83" si="6">L75</f>
        <v>45</v>
      </c>
      <c r="H81" s="6">
        <f>O75+Q75</f>
        <v>29.32184182182101</v>
      </c>
      <c r="I81" s="6"/>
      <c r="J81" s="4"/>
    </row>
    <row r="82" spans="1:17" x14ac:dyDescent="0.25">
      <c r="G82" s="1">
        <f t="shared" si="6"/>
        <v>60</v>
      </c>
      <c r="H82" s="6">
        <f>O76+Q76</f>
        <v>29.605188317193118</v>
      </c>
      <c r="I82" s="6"/>
      <c r="J82" s="7"/>
      <c r="Q82" s="8"/>
    </row>
    <row r="83" spans="1:17" x14ac:dyDescent="0.25">
      <c r="G83" s="1">
        <f t="shared" si="6"/>
        <v>75</v>
      </c>
      <c r="H83" s="6">
        <f>O77+Q77</f>
        <v>29.900945498964859</v>
      </c>
      <c r="I83" s="6">
        <f>H83-H82</f>
        <v>0.29575718177174082</v>
      </c>
    </row>
    <row r="85" spans="1:17" x14ac:dyDescent="0.25">
      <c r="A85" s="11" t="s">
        <v>33</v>
      </c>
    </row>
    <row r="86" spans="1:17" x14ac:dyDescent="0.25">
      <c r="A86" s="1" t="s">
        <v>0</v>
      </c>
      <c r="B86" s="1" t="s">
        <v>1</v>
      </c>
      <c r="C86" s="1" t="s">
        <v>2</v>
      </c>
      <c r="D86" s="1" t="s">
        <v>3</v>
      </c>
      <c r="E86" s="1" t="s">
        <v>4</v>
      </c>
      <c r="F86" s="2" t="s">
        <v>5</v>
      </c>
      <c r="G86" s="2" t="s">
        <v>6</v>
      </c>
      <c r="H86" s="1" t="s">
        <v>7</v>
      </c>
      <c r="I86" s="1" t="s">
        <v>8</v>
      </c>
      <c r="J86" s="1" t="s">
        <v>9</v>
      </c>
      <c r="L86" s="1" t="s">
        <v>10</v>
      </c>
      <c r="M86" s="1" t="s">
        <v>11</v>
      </c>
      <c r="N86" s="1" t="s">
        <v>12</v>
      </c>
      <c r="O86" s="1" t="s">
        <v>13</v>
      </c>
      <c r="P86" s="1" t="s">
        <v>14</v>
      </c>
      <c r="Q86" s="1" t="s">
        <v>15</v>
      </c>
    </row>
    <row r="87" spans="1:17" x14ac:dyDescent="0.25">
      <c r="A87" s="3">
        <v>26</v>
      </c>
      <c r="B87" s="1">
        <v>10</v>
      </c>
      <c r="C87" s="2">
        <v>0.13389999999999999</v>
      </c>
      <c r="D87" s="1">
        <v>24</v>
      </c>
      <c r="E87" s="1">
        <v>90</v>
      </c>
      <c r="F87" s="2">
        <v>8.4220000000000003E-2</v>
      </c>
      <c r="G87" s="2">
        <f>6*0.2</f>
        <v>1.2000000000000002</v>
      </c>
      <c r="H87" s="1">
        <f>2*0.5*(B87*C87+E87*F87+G87)</f>
        <v>10.1188</v>
      </c>
      <c r="I87" s="1">
        <v>3.9300000000000003E-3</v>
      </c>
      <c r="J87" s="1">
        <v>20</v>
      </c>
      <c r="L87" s="1">
        <v>20</v>
      </c>
      <c r="M87" s="4">
        <f>H87*(1+I87*(L87-J87))</f>
        <v>10.1188</v>
      </c>
      <c r="N87" s="1">
        <v>50</v>
      </c>
      <c r="O87" s="1">
        <v>13</v>
      </c>
      <c r="P87" s="4">
        <f>(N87-(N87+(N87^2-4*M87*O87)^0.5)/2)/M87</f>
        <v>0.27534287287411319</v>
      </c>
      <c r="Q87" s="4">
        <f>P87^2*M87</f>
        <v>0.76714364370563781</v>
      </c>
    </row>
    <row r="88" spans="1:17" x14ac:dyDescent="0.25">
      <c r="A88" s="3">
        <v>26</v>
      </c>
      <c r="B88" s="1">
        <v>10</v>
      </c>
      <c r="C88" s="2">
        <v>0.13389999999999999</v>
      </c>
      <c r="D88" s="1">
        <v>24</v>
      </c>
      <c r="E88" s="1">
        <v>90</v>
      </c>
      <c r="F88" s="2">
        <v>8.4220000000000003E-2</v>
      </c>
      <c r="G88" s="2">
        <f>6*0.2</f>
        <v>1.2000000000000002</v>
      </c>
      <c r="H88" s="1">
        <f t="shared" ref="H88:H90" si="7">2*0.5*(B88*C88+E88*F88+G88)</f>
        <v>10.1188</v>
      </c>
      <c r="I88" s="1">
        <v>3.9300000000000003E-3</v>
      </c>
      <c r="J88" s="1">
        <v>20</v>
      </c>
      <c r="L88" s="1">
        <v>45</v>
      </c>
      <c r="M88" s="4">
        <f>H88*(1+I88*(L88-J88))</f>
        <v>11.1129721</v>
      </c>
      <c r="N88" s="1">
        <v>50</v>
      </c>
      <c r="O88" s="1">
        <v>13</v>
      </c>
      <c r="P88" s="4">
        <f>(N88-(N88+(N88^2-4*M88*O88)^0.5)/2)/M88</f>
        <v>0.27706129262751444</v>
      </c>
      <c r="Q88" s="4">
        <f>P88^2*M88</f>
        <v>0.85306463137572519</v>
      </c>
    </row>
    <row r="89" spans="1:17" x14ac:dyDescent="0.25">
      <c r="A89" s="1">
        <v>26</v>
      </c>
      <c r="B89" s="1">
        <v>10</v>
      </c>
      <c r="C89" s="2">
        <v>0.13389999999999999</v>
      </c>
      <c r="D89" s="1">
        <v>24</v>
      </c>
      <c r="E89" s="1">
        <v>90</v>
      </c>
      <c r="F89" s="2">
        <v>8.4220000000000003E-2</v>
      </c>
      <c r="G89" s="2">
        <f>6*0.2</f>
        <v>1.2000000000000002</v>
      </c>
      <c r="H89" s="1">
        <f t="shared" si="7"/>
        <v>10.1188</v>
      </c>
      <c r="I89" s="1">
        <v>3.9300000000000003E-3</v>
      </c>
      <c r="J89" s="1">
        <v>20</v>
      </c>
      <c r="L89" s="1">
        <v>60</v>
      </c>
      <c r="M89" s="4">
        <f>H89*(1+I89*(L89-J89))</f>
        <v>11.709475360000001</v>
      </c>
      <c r="N89" s="1">
        <v>50</v>
      </c>
      <c r="O89" s="1">
        <v>13</v>
      </c>
      <c r="P89" s="4">
        <f>(N89-(N89+(N89^2-4*M89*O89)^0.5)/2)/M89</f>
        <v>0.27811394111520027</v>
      </c>
      <c r="Q89" s="4">
        <f>P89^2*M89</f>
        <v>0.90569705576001036</v>
      </c>
    </row>
    <row r="90" spans="1:17" x14ac:dyDescent="0.25">
      <c r="A90" s="1">
        <v>26</v>
      </c>
      <c r="B90" s="1">
        <v>10</v>
      </c>
      <c r="C90" s="2">
        <v>0.13389999999999999</v>
      </c>
      <c r="D90" s="1">
        <v>24</v>
      </c>
      <c r="E90" s="1">
        <v>90</v>
      </c>
      <c r="F90" s="2">
        <v>8.4220000000000003E-2</v>
      </c>
      <c r="G90" s="2">
        <f>6*0.2</f>
        <v>1.2000000000000002</v>
      </c>
      <c r="H90" s="1">
        <f t="shared" si="7"/>
        <v>10.1188</v>
      </c>
      <c r="I90" s="1">
        <v>3.9300000000000003E-3</v>
      </c>
      <c r="J90" s="1">
        <v>20</v>
      </c>
      <c r="L90" s="1">
        <v>75</v>
      </c>
      <c r="M90" s="4">
        <f>H90*(1+I90*(L90-J90))</f>
        <v>12.305978620000001</v>
      </c>
      <c r="N90" s="1">
        <v>50</v>
      </c>
      <c r="O90" s="1">
        <v>13</v>
      </c>
      <c r="P90" s="4">
        <f>(N90-(N90+(N90^2-4*M90*O90)^0.5)/2)/M90</f>
        <v>0.27918338736511333</v>
      </c>
      <c r="Q90" s="4">
        <f>P90^2*M90</f>
        <v>0.95916936825567123</v>
      </c>
    </row>
    <row r="92" spans="1:17" ht="30" x14ac:dyDescent="0.25">
      <c r="G92" s="1" t="s">
        <v>10</v>
      </c>
      <c r="H92" s="5" t="s">
        <v>16</v>
      </c>
      <c r="J92" s="2" t="s">
        <v>17</v>
      </c>
    </row>
    <row r="93" spans="1:17" x14ac:dyDescent="0.25">
      <c r="G93" s="1">
        <f>L87</f>
        <v>20</v>
      </c>
      <c r="H93" s="6">
        <f>O87+Q87</f>
        <v>13.767143643705637</v>
      </c>
      <c r="I93" s="6"/>
      <c r="J93" s="4"/>
    </row>
    <row r="94" spans="1:17" x14ac:dyDescent="0.25">
      <c r="G94" s="1">
        <f t="shared" ref="G94:G96" si="8">L88</f>
        <v>45</v>
      </c>
      <c r="H94" s="6">
        <f>O88+Q88</f>
        <v>13.853064631375725</v>
      </c>
      <c r="I94" s="6"/>
      <c r="J94" s="4"/>
    </row>
    <row r="95" spans="1:17" x14ac:dyDescent="0.25">
      <c r="G95" s="1">
        <f t="shared" si="8"/>
        <v>60</v>
      </c>
      <c r="H95" s="6">
        <f>O89+Q89</f>
        <v>13.90569705576001</v>
      </c>
      <c r="I95" s="6"/>
      <c r="J95" s="7"/>
      <c r="Q95" s="8"/>
    </row>
    <row r="96" spans="1:17" x14ac:dyDescent="0.25">
      <c r="G96" s="1">
        <f t="shared" si="8"/>
        <v>75</v>
      </c>
      <c r="H96" s="6">
        <f>O90+Q90</f>
        <v>13.959169368255671</v>
      </c>
      <c r="I96" s="6">
        <f>H96-H95</f>
        <v>5.3472312495660645E-2</v>
      </c>
    </row>
    <row r="98" spans="1:17" x14ac:dyDescent="0.25">
      <c r="A98" s="11" t="s">
        <v>34</v>
      </c>
    </row>
    <row r="99" spans="1:17" x14ac:dyDescent="0.25">
      <c r="A99" s="1" t="s">
        <v>0</v>
      </c>
      <c r="B99" s="1" t="s">
        <v>1</v>
      </c>
      <c r="C99" s="1" t="s">
        <v>2</v>
      </c>
      <c r="D99" s="1" t="s">
        <v>3</v>
      </c>
      <c r="E99" s="1" t="s">
        <v>4</v>
      </c>
      <c r="F99" s="2" t="s">
        <v>5</v>
      </c>
      <c r="G99" s="2" t="s">
        <v>6</v>
      </c>
      <c r="H99" s="1" t="s">
        <v>7</v>
      </c>
      <c r="I99" s="1" t="s">
        <v>8</v>
      </c>
      <c r="J99" s="1" t="s">
        <v>9</v>
      </c>
      <c r="L99" s="1" t="s">
        <v>10</v>
      </c>
      <c r="M99" s="1" t="s">
        <v>11</v>
      </c>
      <c r="N99" s="1" t="s">
        <v>12</v>
      </c>
      <c r="O99" s="1" t="s">
        <v>13</v>
      </c>
      <c r="P99" s="1" t="s">
        <v>14</v>
      </c>
      <c r="Q99" s="1" t="s">
        <v>15</v>
      </c>
    </row>
    <row r="100" spans="1:17" x14ac:dyDescent="0.25">
      <c r="A100" s="3">
        <v>26</v>
      </c>
      <c r="B100" s="1">
        <v>10</v>
      </c>
      <c r="C100" s="2">
        <v>0.13389999999999999</v>
      </c>
      <c r="D100" s="1">
        <v>24</v>
      </c>
      <c r="E100" s="1">
        <v>90</v>
      </c>
      <c r="F100" s="2">
        <v>8.4220000000000003E-2</v>
      </c>
      <c r="G100" s="2">
        <f>6*0.2</f>
        <v>1.2000000000000002</v>
      </c>
      <c r="H100" s="1">
        <f>2*0.5*(B100*C100+E100*F100+G100)</f>
        <v>10.1188</v>
      </c>
      <c r="I100" s="1">
        <v>3.9300000000000003E-3</v>
      </c>
      <c r="J100" s="1">
        <v>20</v>
      </c>
      <c r="L100" s="1">
        <v>20</v>
      </c>
      <c r="M100" s="4">
        <f>H100*(1+I100*(L100-J100))</f>
        <v>10.1188</v>
      </c>
      <c r="N100" s="1">
        <v>50</v>
      </c>
      <c r="O100" s="1">
        <v>6.69</v>
      </c>
      <c r="P100" s="4">
        <f>(N100-(N100+(N100^2-4*M100*O100)^0.5)/2)/M100</f>
        <v>0.13763361075560915</v>
      </c>
      <c r="Q100" s="4">
        <f>P100^2*M100</f>
        <v>0.19168053778044891</v>
      </c>
    </row>
    <row r="101" spans="1:17" x14ac:dyDescent="0.25">
      <c r="A101" s="3">
        <v>26</v>
      </c>
      <c r="B101" s="1">
        <v>10</v>
      </c>
      <c r="C101" s="2">
        <v>0.13389999999999999</v>
      </c>
      <c r="D101" s="1">
        <v>24</v>
      </c>
      <c r="E101" s="1">
        <v>90</v>
      </c>
      <c r="F101" s="2">
        <v>8.4220000000000003E-2</v>
      </c>
      <c r="G101" s="2">
        <f>6*0.2</f>
        <v>1.2000000000000002</v>
      </c>
      <c r="H101" s="1">
        <f t="shared" ref="H101:H103" si="9">2*0.5*(B101*C101+E101*F101+G101)</f>
        <v>10.1188</v>
      </c>
      <c r="I101" s="1">
        <v>3.9300000000000003E-3</v>
      </c>
      <c r="J101" s="1">
        <v>20</v>
      </c>
      <c r="L101" s="1">
        <v>45</v>
      </c>
      <c r="M101" s="4">
        <f>H101*(1+I101*(L101-J101))</f>
        <v>11.1129721</v>
      </c>
      <c r="N101" s="1">
        <v>50</v>
      </c>
      <c r="O101" s="1">
        <v>6.69</v>
      </c>
      <c r="P101" s="4">
        <f>(N101-(N101+(N101^2-4*M101*O101)^0.5)/2)/M101</f>
        <v>0.13803484670593524</v>
      </c>
      <c r="Q101" s="4">
        <f>P101^2*M101</f>
        <v>0.21174233529675382</v>
      </c>
    </row>
    <row r="102" spans="1:17" x14ac:dyDescent="0.25">
      <c r="A102" s="1">
        <v>26</v>
      </c>
      <c r="B102" s="1">
        <v>10</v>
      </c>
      <c r="C102" s="2">
        <v>0.13389999999999999</v>
      </c>
      <c r="D102" s="1">
        <v>24</v>
      </c>
      <c r="E102" s="1">
        <v>90</v>
      </c>
      <c r="F102" s="2">
        <v>8.4220000000000003E-2</v>
      </c>
      <c r="G102" s="2">
        <f>6*0.2</f>
        <v>1.2000000000000002</v>
      </c>
      <c r="H102" s="1">
        <f t="shared" si="9"/>
        <v>10.1188</v>
      </c>
      <c r="I102" s="1">
        <v>3.9300000000000003E-3</v>
      </c>
      <c r="J102" s="1">
        <v>20</v>
      </c>
      <c r="L102" s="1">
        <v>60</v>
      </c>
      <c r="M102" s="4">
        <f>H102*(1+I102*(L102-J102))</f>
        <v>11.709475360000001</v>
      </c>
      <c r="N102" s="1">
        <v>50</v>
      </c>
      <c r="O102" s="1">
        <v>6.69</v>
      </c>
      <c r="P102" s="4">
        <f>(N102-(N102+(N102^2-4*M102*O102)^0.5)/2)/M102</f>
        <v>0.13827788448524225</v>
      </c>
      <c r="Q102" s="4">
        <f>P102^2*M102</f>
        <v>0.22389422426210706</v>
      </c>
    </row>
    <row r="103" spans="1:17" x14ac:dyDescent="0.25">
      <c r="A103" s="1">
        <v>26</v>
      </c>
      <c r="B103" s="1">
        <v>10</v>
      </c>
      <c r="C103" s="2">
        <v>0.13389999999999999</v>
      </c>
      <c r="D103" s="1">
        <v>24</v>
      </c>
      <c r="E103" s="1">
        <v>90</v>
      </c>
      <c r="F103" s="2">
        <v>8.4220000000000003E-2</v>
      </c>
      <c r="G103" s="2">
        <f>6*0.2</f>
        <v>1.2000000000000002</v>
      </c>
      <c r="H103" s="1">
        <f t="shared" si="9"/>
        <v>10.1188</v>
      </c>
      <c r="I103" s="1">
        <v>3.9300000000000003E-3</v>
      </c>
      <c r="J103" s="1">
        <v>20</v>
      </c>
      <c r="L103" s="1">
        <v>75</v>
      </c>
      <c r="M103" s="4">
        <f>H103*(1+I103*(L103-J103))</f>
        <v>12.305978620000001</v>
      </c>
      <c r="N103" s="1">
        <v>50</v>
      </c>
      <c r="O103" s="1">
        <v>6.69</v>
      </c>
      <c r="P103" s="4">
        <f>(N103-(N103+(N103^2-4*M103*O103)^0.5)/2)/M103</f>
        <v>0.13852267303082411</v>
      </c>
      <c r="Q103" s="4">
        <f>P103^2*M103</f>
        <v>0.23613365154120669</v>
      </c>
    </row>
    <row r="105" spans="1:17" ht="30" x14ac:dyDescent="0.25">
      <c r="G105" s="1" t="s">
        <v>10</v>
      </c>
      <c r="H105" s="5" t="s">
        <v>16</v>
      </c>
      <c r="J105" s="2" t="s">
        <v>17</v>
      </c>
    </row>
    <row r="106" spans="1:17" x14ac:dyDescent="0.25">
      <c r="G106" s="1">
        <f>L100</f>
        <v>20</v>
      </c>
      <c r="H106" s="6">
        <f>O100+Q100</f>
        <v>6.8816805377804489</v>
      </c>
      <c r="I106" s="6"/>
      <c r="J106" s="4"/>
    </row>
    <row r="107" spans="1:17" x14ac:dyDescent="0.25">
      <c r="G107" s="1">
        <f t="shared" ref="G107:G109" si="10">L101</f>
        <v>45</v>
      </c>
      <c r="H107" s="6">
        <f>O101+Q101</f>
        <v>6.9017423352967544</v>
      </c>
      <c r="I107" s="6"/>
      <c r="J107" s="4"/>
    </row>
    <row r="108" spans="1:17" x14ac:dyDescent="0.25">
      <c r="G108" s="1">
        <f t="shared" si="10"/>
        <v>60</v>
      </c>
      <c r="H108" s="6">
        <f>O102+Q102</f>
        <v>6.9138942242621075</v>
      </c>
      <c r="I108" s="6"/>
      <c r="J108" s="7"/>
      <c r="Q108" s="8"/>
    </row>
    <row r="109" spans="1:17" x14ac:dyDescent="0.25">
      <c r="G109" s="1">
        <f t="shared" si="10"/>
        <v>75</v>
      </c>
      <c r="H109" s="6">
        <f>O103+Q103</f>
        <v>6.9261336515412069</v>
      </c>
      <c r="I109" s="6">
        <f>H109-H108</f>
        <v>1.2239427279099324E-2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C13" sqref="C13"/>
    </sheetView>
  </sheetViews>
  <sheetFormatPr defaultRowHeight="15" x14ac:dyDescent="0.25"/>
  <cols>
    <col min="3" max="3" width="15" customWidth="1"/>
    <col min="5" max="5" width="22.75" bestFit="1" customWidth="1"/>
    <col min="6" max="6" width="18.875" customWidth="1"/>
    <col min="7" max="7" width="13" bestFit="1" customWidth="1"/>
    <col min="8" max="8" width="12" customWidth="1"/>
    <col min="9" max="10" width="15.125" bestFit="1" customWidth="1"/>
    <col min="11" max="11" width="23.25" customWidth="1"/>
    <col min="12" max="12" width="2.875" bestFit="1" customWidth="1"/>
    <col min="13" max="13" width="6.375" bestFit="1" customWidth="1"/>
    <col min="14" max="14" width="6.5" customWidth="1"/>
    <col min="15" max="15" width="4.875" bestFit="1" customWidth="1"/>
    <col min="16" max="17" width="7.5" bestFit="1" customWidth="1"/>
    <col min="18" max="18" width="13.5" bestFit="1" customWidth="1"/>
    <col min="20" max="20" width="15.125" bestFit="1" customWidth="1"/>
  </cols>
  <sheetData>
    <row r="1" spans="1:15" ht="26.25" x14ac:dyDescent="0.4">
      <c r="A1" s="24" t="s">
        <v>59</v>
      </c>
    </row>
    <row r="2" spans="1:15" s="25" customFormat="1" ht="18.75" x14ac:dyDescent="0.3">
      <c r="A2" s="26" t="s">
        <v>60</v>
      </c>
    </row>
    <row r="3" spans="1:15" s="25" customFormat="1" ht="18.75" x14ac:dyDescent="0.3">
      <c r="A3" s="26" t="s">
        <v>61</v>
      </c>
    </row>
    <row r="4" spans="1:15" ht="19.5" thickBot="1" x14ac:dyDescent="0.35">
      <c r="A4" s="34" t="s">
        <v>62</v>
      </c>
    </row>
    <row r="5" spans="1:15" ht="15.75" thickBot="1" x14ac:dyDescent="0.3">
      <c r="B5" s="16" t="s">
        <v>21</v>
      </c>
      <c r="C5" s="17"/>
      <c r="D5" s="18"/>
      <c r="E5" s="39" t="s">
        <v>63</v>
      </c>
      <c r="F5" s="16" t="s">
        <v>56</v>
      </c>
      <c r="G5" s="18"/>
    </row>
    <row r="6" spans="1:15" ht="15.75" x14ac:dyDescent="0.25">
      <c r="B6" s="31" t="s">
        <v>53</v>
      </c>
      <c r="C6" s="32" t="s">
        <v>55</v>
      </c>
      <c r="D6" s="33" t="s">
        <v>54</v>
      </c>
      <c r="E6" s="19" t="s">
        <v>57</v>
      </c>
      <c r="F6" s="19" t="s">
        <v>57</v>
      </c>
      <c r="G6" s="35" t="s">
        <v>54</v>
      </c>
      <c r="H6" s="38"/>
    </row>
    <row r="7" spans="1:15" ht="15.75" x14ac:dyDescent="0.25">
      <c r="B7" s="27" t="s">
        <v>22</v>
      </c>
      <c r="C7" s="28">
        <f>ROUNDUP(F7,1)</f>
        <v>1.4000000000000001</v>
      </c>
      <c r="D7" s="12" t="s">
        <v>52</v>
      </c>
      <c r="E7" s="39">
        <v>1.5</v>
      </c>
      <c r="F7" s="14">
        <f>I33</f>
        <v>1.3366149655091846</v>
      </c>
      <c r="G7" s="36" t="s">
        <v>52</v>
      </c>
      <c r="H7" s="38" t="s">
        <v>64</v>
      </c>
    </row>
    <row r="8" spans="1:15" ht="15.75" x14ac:dyDescent="0.25">
      <c r="B8" s="27" t="s">
        <v>24</v>
      </c>
      <c r="C8" s="28">
        <f>ROUNDUP(F8,1)</f>
        <v>0.9</v>
      </c>
      <c r="D8" s="12" t="s">
        <v>52</v>
      </c>
      <c r="E8" s="39">
        <v>1.5</v>
      </c>
      <c r="F8" s="14">
        <f>I47</f>
        <v>0.85979078672600906</v>
      </c>
      <c r="G8" s="36" t="s">
        <v>52</v>
      </c>
      <c r="H8" s="38" t="s">
        <v>64</v>
      </c>
    </row>
    <row r="9" spans="1:15" ht="15.75" x14ac:dyDescent="0.25">
      <c r="B9" s="27" t="s">
        <v>25</v>
      </c>
      <c r="C9" s="28">
        <f>ROUNDUP(F9,1)</f>
        <v>0.6</v>
      </c>
      <c r="D9" s="12" t="s">
        <v>52</v>
      </c>
      <c r="E9" s="39">
        <v>0.75</v>
      </c>
      <c r="F9" s="14">
        <f>I58</f>
        <v>0.56669299074421531</v>
      </c>
      <c r="G9" s="36" t="s">
        <v>52</v>
      </c>
      <c r="H9" s="38" t="s">
        <v>64</v>
      </c>
    </row>
    <row r="10" spans="1:15" ht="15.75" x14ac:dyDescent="0.25">
      <c r="B10" s="27" t="s">
        <v>26</v>
      </c>
      <c r="C10" s="28">
        <f>ROUNDUP(F10,1)</f>
        <v>0.30000000000000004</v>
      </c>
      <c r="D10" s="12" t="s">
        <v>52</v>
      </c>
      <c r="E10" s="39">
        <v>0.75</v>
      </c>
      <c r="F10" s="14">
        <f>I69</f>
        <v>0.29684780973882852</v>
      </c>
      <c r="G10" s="36" t="s">
        <v>52</v>
      </c>
      <c r="H10" s="38" t="s">
        <v>64</v>
      </c>
    </row>
    <row r="11" spans="1:15" ht="15.75" x14ac:dyDescent="0.25">
      <c r="B11" s="27" t="s">
        <v>32</v>
      </c>
      <c r="C11" s="28">
        <f>ROUNDUP(F11,1)</f>
        <v>0.30000000000000004</v>
      </c>
      <c r="D11" s="12" t="s">
        <v>52</v>
      </c>
      <c r="E11" s="39">
        <v>0.5</v>
      </c>
      <c r="F11" s="14">
        <f>I81</f>
        <v>0.28334649537210765</v>
      </c>
      <c r="G11" s="36" t="s">
        <v>52</v>
      </c>
      <c r="H11" s="38" t="s">
        <v>65</v>
      </c>
    </row>
    <row r="12" spans="1:15" ht="16.5" thickBot="1" x14ac:dyDescent="0.3">
      <c r="B12" s="29" t="s">
        <v>35</v>
      </c>
      <c r="C12" s="30">
        <f>ROUNDUP(F12,1)</f>
        <v>0.1</v>
      </c>
      <c r="D12" s="13" t="s">
        <v>52</v>
      </c>
      <c r="E12" s="39">
        <v>0.5</v>
      </c>
      <c r="F12" s="15">
        <f>I92</f>
        <v>5.2632424384285059E-2</v>
      </c>
      <c r="G12" s="37" t="s">
        <v>52</v>
      </c>
      <c r="H12" s="38" t="s">
        <v>65</v>
      </c>
    </row>
    <row r="13" spans="1:15" x14ac:dyDescent="0.25">
      <c r="B13" s="20"/>
      <c r="C13" s="21"/>
      <c r="D13" s="20"/>
      <c r="F13" s="22"/>
      <c r="G13" s="20"/>
    </row>
    <row r="14" spans="1:15" ht="31.5" x14ac:dyDescent="0.5">
      <c r="A14" s="23" t="s">
        <v>58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5">
      <c r="A15" t="s">
        <v>49</v>
      </c>
    </row>
    <row r="16" spans="1:15" x14ac:dyDescent="0.25">
      <c r="A16" t="s">
        <v>50</v>
      </c>
    </row>
    <row r="17" spans="1:17" x14ac:dyDescent="0.25">
      <c r="A17" t="s">
        <v>51</v>
      </c>
    </row>
    <row r="19" spans="1:17" x14ac:dyDescent="0.25">
      <c r="A19" t="s">
        <v>36</v>
      </c>
    </row>
    <row r="22" spans="1:17" x14ac:dyDescent="0.25">
      <c r="A22" s="10" t="s">
        <v>27</v>
      </c>
    </row>
    <row r="25" spans="1:17" x14ac:dyDescent="0.25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2" t="s">
        <v>5</v>
      </c>
      <c r="G25" s="2" t="s">
        <v>6</v>
      </c>
      <c r="H25" s="1" t="s">
        <v>7</v>
      </c>
      <c r="I25" s="1" t="s">
        <v>8</v>
      </c>
      <c r="J25" s="1" t="s">
        <v>9</v>
      </c>
      <c r="L25" s="1" t="s">
        <v>10</v>
      </c>
      <c r="M25" s="1" t="s">
        <v>11</v>
      </c>
      <c r="N25" s="1" t="s">
        <v>12</v>
      </c>
      <c r="O25" s="1" t="s">
        <v>13</v>
      </c>
      <c r="P25" s="1" t="s">
        <v>14</v>
      </c>
      <c r="Q25" s="1" t="s">
        <v>15</v>
      </c>
    </row>
    <row r="26" spans="1:17" x14ac:dyDescent="0.25">
      <c r="A26" s="3">
        <v>26</v>
      </c>
      <c r="B26" s="1">
        <v>10</v>
      </c>
      <c r="C26" s="2">
        <v>0.13389999999999999</v>
      </c>
      <c r="D26" s="1">
        <v>24</v>
      </c>
      <c r="E26" s="1">
        <v>90</v>
      </c>
      <c r="F26" s="2">
        <v>8.4220000000000003E-2</v>
      </c>
      <c r="G26" s="2">
        <f>6*0.2</f>
        <v>1.2000000000000002</v>
      </c>
      <c r="H26" s="1">
        <f>2*0.25*(B26*C26+E26*F26+G26)</f>
        <v>5.0594000000000001</v>
      </c>
      <c r="I26" s="1">
        <v>3.9300000000000003E-3</v>
      </c>
      <c r="J26" s="1">
        <v>20</v>
      </c>
      <c r="L26" s="1">
        <v>20</v>
      </c>
      <c r="M26" s="4">
        <f>H26*(1+I26*(L26-J26))</f>
        <v>5.0594000000000001</v>
      </c>
      <c r="N26" s="1">
        <v>52</v>
      </c>
      <c r="O26" s="1">
        <v>71.3</v>
      </c>
      <c r="P26" s="4">
        <f>(N26-(N26+(N26^2-4*M26*O26)^0.5)/2)/M26</f>
        <v>1.6295020923658292</v>
      </c>
      <c r="Q26" s="4">
        <f>P26^2*M26</f>
        <v>13.434108803023138</v>
      </c>
    </row>
    <row r="27" spans="1:17" x14ac:dyDescent="0.25">
      <c r="A27" s="3">
        <v>26</v>
      </c>
      <c r="B27" s="1">
        <v>10</v>
      </c>
      <c r="C27" s="2">
        <v>0.13389999999999999</v>
      </c>
      <c r="D27" s="1">
        <v>24</v>
      </c>
      <c r="E27" s="1">
        <v>90</v>
      </c>
      <c r="F27" s="2">
        <v>8.4220000000000003E-2</v>
      </c>
      <c r="G27" s="2">
        <f>6*0.2</f>
        <v>1.2000000000000002</v>
      </c>
      <c r="H27" s="1">
        <f>2*0.25*(B27*C27+E27*F27+G27)</f>
        <v>5.0594000000000001</v>
      </c>
      <c r="I27" s="1">
        <v>3.9300000000000003E-3</v>
      </c>
      <c r="J27" s="1">
        <v>20</v>
      </c>
      <c r="L27" s="1">
        <v>45</v>
      </c>
      <c r="M27" s="4">
        <f>H27*(1+I27*(L27-J27))</f>
        <v>5.5564860500000002</v>
      </c>
      <c r="N27" s="1">
        <v>52</v>
      </c>
      <c r="O27" s="1">
        <v>71.3</v>
      </c>
      <c r="P27" s="4">
        <f>(N27-(N27+(N27^2-4*M27*O27)^0.5)/2)/M27</f>
        <v>1.6686990158019366</v>
      </c>
      <c r="Q27" s="4">
        <f>P27^2*M27</f>
        <v>15.472348821700697</v>
      </c>
    </row>
    <row r="28" spans="1:17" x14ac:dyDescent="0.25">
      <c r="A28" s="1">
        <v>26</v>
      </c>
      <c r="B28" s="1">
        <v>10</v>
      </c>
      <c r="C28" s="2">
        <v>0.13389999999999999</v>
      </c>
      <c r="D28" s="1">
        <v>24</v>
      </c>
      <c r="E28" s="1">
        <v>90</v>
      </c>
      <c r="F28" s="2">
        <v>8.4220000000000003E-2</v>
      </c>
      <c r="G28" s="2">
        <f>6*0.2</f>
        <v>1.2000000000000002</v>
      </c>
      <c r="H28" s="1">
        <f>2*0.25*(B28*C28+E28*F28+G28)</f>
        <v>5.0594000000000001</v>
      </c>
      <c r="I28" s="1">
        <v>3.9300000000000003E-3</v>
      </c>
      <c r="J28" s="1">
        <v>20</v>
      </c>
      <c r="L28" s="1">
        <v>60</v>
      </c>
      <c r="M28" s="4">
        <f>H28*(1+I28*(L28-J28))</f>
        <v>5.8547376800000004</v>
      </c>
      <c r="N28" s="1">
        <v>52</v>
      </c>
      <c r="O28" s="1">
        <v>71.3</v>
      </c>
      <c r="P28" s="4">
        <f>(N28-(N28+(N28^2-4*M28*O28)^0.5)/2)/M28</f>
        <v>1.6944031497540359</v>
      </c>
      <c r="Q28" s="4">
        <f>P28^2*M28</f>
        <v>16.80896378720988</v>
      </c>
    </row>
    <row r="30" spans="1:17" ht="30" x14ac:dyDescent="0.25">
      <c r="G30" s="1" t="s">
        <v>10</v>
      </c>
      <c r="H30" s="5" t="s">
        <v>16</v>
      </c>
      <c r="I30" s="2" t="s">
        <v>17</v>
      </c>
    </row>
    <row r="31" spans="1:17" x14ac:dyDescent="0.25">
      <c r="G31" s="1">
        <f>L26</f>
        <v>20</v>
      </c>
      <c r="H31" s="6">
        <f>O26+Q26</f>
        <v>84.734108803023133</v>
      </c>
      <c r="I31" s="6"/>
      <c r="J31" s="4"/>
    </row>
    <row r="32" spans="1:17" x14ac:dyDescent="0.25">
      <c r="G32" s="1">
        <f>L27</f>
        <v>45</v>
      </c>
      <c r="H32" s="6">
        <f>O27+Q27</f>
        <v>86.772348821700689</v>
      </c>
      <c r="I32" s="6"/>
      <c r="J32" s="4"/>
    </row>
    <row r="33" spans="1:17" x14ac:dyDescent="0.25">
      <c r="G33" s="1">
        <f>L28</f>
        <v>60</v>
      </c>
      <c r="H33" s="6">
        <f>O28+Q28</f>
        <v>88.108963787209873</v>
      </c>
      <c r="I33" s="6">
        <f>H33-H32</f>
        <v>1.3366149655091846</v>
      </c>
      <c r="J33" s="7"/>
      <c r="Q33" s="8"/>
    </row>
    <row r="34" spans="1:17" x14ac:dyDescent="0.25">
      <c r="D34" s="9"/>
    </row>
    <row r="35" spans="1:17" ht="13.5" customHeight="1" x14ac:dyDescent="0.25">
      <c r="C35">
        <v>2</v>
      </c>
      <c r="D35" t="s">
        <v>19</v>
      </c>
    </row>
    <row r="36" spans="1:17" ht="13.5" customHeight="1" x14ac:dyDescent="0.25">
      <c r="D36" t="s">
        <v>20</v>
      </c>
    </row>
    <row r="38" spans="1:17" x14ac:dyDescent="0.25">
      <c r="A38" s="10" t="s">
        <v>28</v>
      </c>
    </row>
    <row r="39" spans="1:17" x14ac:dyDescent="0.25">
      <c r="A39" s="1" t="s">
        <v>0</v>
      </c>
      <c r="B39" s="1" t="s">
        <v>1</v>
      </c>
      <c r="C39" s="1" t="s">
        <v>2</v>
      </c>
      <c r="D39" s="1" t="s">
        <v>3</v>
      </c>
      <c r="E39" s="1" t="s">
        <v>4</v>
      </c>
      <c r="F39" s="2" t="s">
        <v>5</v>
      </c>
      <c r="G39" s="2" t="s">
        <v>6</v>
      </c>
      <c r="H39" s="1" t="s">
        <v>7</v>
      </c>
      <c r="I39" s="1" t="s">
        <v>8</v>
      </c>
      <c r="J39" s="1" t="s">
        <v>9</v>
      </c>
      <c r="L39" s="1" t="s">
        <v>10</v>
      </c>
      <c r="M39" s="1" t="s">
        <v>11</v>
      </c>
      <c r="N39" s="1" t="s">
        <v>12</v>
      </c>
      <c r="O39" s="1" t="s">
        <v>13</v>
      </c>
      <c r="P39" s="1" t="s">
        <v>14</v>
      </c>
      <c r="Q39" s="1" t="s">
        <v>15</v>
      </c>
    </row>
    <row r="40" spans="1:17" x14ac:dyDescent="0.25">
      <c r="A40" s="3">
        <v>26</v>
      </c>
      <c r="B40" s="1">
        <v>10</v>
      </c>
      <c r="C40" s="2">
        <v>0.13389999999999999</v>
      </c>
      <c r="D40" s="1">
        <v>24</v>
      </c>
      <c r="E40" s="1">
        <v>90</v>
      </c>
      <c r="F40" s="2">
        <v>8.4220000000000003E-2</v>
      </c>
      <c r="G40" s="2">
        <f>6*0.2</f>
        <v>1.2000000000000002</v>
      </c>
      <c r="H40" s="1">
        <f>2*0.25*(B40*C40+E40*F40+G40)</f>
        <v>5.0594000000000001</v>
      </c>
      <c r="I40" s="1">
        <v>3.9300000000000003E-3</v>
      </c>
      <c r="J40" s="1">
        <v>20</v>
      </c>
      <c r="L40" s="1">
        <v>20</v>
      </c>
      <c r="M40" s="4">
        <f>H40*(1+I40*(L40-J40))</f>
        <v>5.0594000000000001</v>
      </c>
      <c r="N40" s="1">
        <v>52</v>
      </c>
      <c r="O40" s="1">
        <v>62</v>
      </c>
      <c r="P40" s="4">
        <f>(N40-(N40+(N40^2-4*M40*O40)^0.5)/2)/M40</f>
        <v>1.3767182677551215</v>
      </c>
      <c r="Q40" s="4">
        <f>P40^2*M40</f>
        <v>9.5893499232662904</v>
      </c>
    </row>
    <row r="41" spans="1:17" x14ac:dyDescent="0.25">
      <c r="A41" s="3">
        <v>26</v>
      </c>
      <c r="B41" s="1">
        <v>10</v>
      </c>
      <c r="C41" s="2">
        <v>0.13389999999999999</v>
      </c>
      <c r="D41" s="1">
        <v>24</v>
      </c>
      <c r="E41" s="1">
        <v>90</v>
      </c>
      <c r="F41" s="2">
        <v>8.4220000000000003E-2</v>
      </c>
      <c r="G41" s="2">
        <f>6*0.2</f>
        <v>1.2000000000000002</v>
      </c>
      <c r="H41" s="1">
        <f>2*0.25*(B41*C41+E41*F41+G41)</f>
        <v>5.0594000000000001</v>
      </c>
      <c r="I41" s="1">
        <v>3.9300000000000003E-3</v>
      </c>
      <c r="J41" s="1">
        <v>20</v>
      </c>
      <c r="L41" s="1">
        <v>45</v>
      </c>
      <c r="M41" s="4">
        <f>H41*(1+I41*(L41-J41))</f>
        <v>5.5564860500000002</v>
      </c>
      <c r="N41" s="1">
        <v>52</v>
      </c>
      <c r="O41" s="1">
        <v>62</v>
      </c>
      <c r="P41" s="4">
        <f>(N41-(N41+(N41^2-4*M41*O41)^0.5)/2)/M41</f>
        <v>1.4024901902970845</v>
      </c>
      <c r="Q41" s="4">
        <f>P41^2*M41</f>
        <v>10.929489895448395</v>
      </c>
    </row>
    <row r="42" spans="1:17" x14ac:dyDescent="0.25">
      <c r="A42" s="1">
        <v>26</v>
      </c>
      <c r="B42" s="1">
        <v>10</v>
      </c>
      <c r="C42" s="2">
        <v>0.13389999999999999</v>
      </c>
      <c r="D42" s="1">
        <v>24</v>
      </c>
      <c r="E42" s="1">
        <v>90</v>
      </c>
      <c r="F42" s="2">
        <v>8.4220000000000003E-2</v>
      </c>
      <c r="G42" s="2">
        <f>6*0.2</f>
        <v>1.2000000000000002</v>
      </c>
      <c r="H42" s="1">
        <f>2*0.25*(B42*C42+E42*F42+G42)</f>
        <v>5.0594000000000001</v>
      </c>
      <c r="I42" s="1">
        <v>3.9300000000000003E-3</v>
      </c>
      <c r="J42" s="1">
        <v>20</v>
      </c>
      <c r="L42" s="1">
        <v>60</v>
      </c>
      <c r="M42" s="4">
        <f>H42*(1+I42*(L42-J42))</f>
        <v>5.8547376800000004</v>
      </c>
      <c r="N42" s="1">
        <v>52</v>
      </c>
      <c r="O42" s="1">
        <v>62</v>
      </c>
      <c r="P42" s="4">
        <f>(N42-(N42+(N42^2-4*M42*O42)^0.5)/2)/M42</f>
        <v>1.4190246285033539</v>
      </c>
      <c r="Q42" s="4">
        <f>P42^2*M42</f>
        <v>11.789280682174407</v>
      </c>
    </row>
    <row r="44" spans="1:17" ht="30" x14ac:dyDescent="0.25">
      <c r="G44" s="1" t="s">
        <v>10</v>
      </c>
      <c r="H44" s="5" t="s">
        <v>16</v>
      </c>
      <c r="I44" s="2" t="s">
        <v>17</v>
      </c>
    </row>
    <row r="45" spans="1:17" x14ac:dyDescent="0.25">
      <c r="G45" s="1">
        <f>L40</f>
        <v>20</v>
      </c>
      <c r="H45" s="6">
        <f>O40+Q40</f>
        <v>71.589349923266298</v>
      </c>
      <c r="I45" s="6"/>
      <c r="J45" s="4"/>
    </row>
    <row r="46" spans="1:17" x14ac:dyDescent="0.25">
      <c r="G46" s="1">
        <f>L41</f>
        <v>45</v>
      </c>
      <c r="H46" s="6">
        <f>O41+Q41</f>
        <v>72.929489895448398</v>
      </c>
      <c r="I46" s="6"/>
      <c r="J46" s="4"/>
    </row>
    <row r="47" spans="1:17" x14ac:dyDescent="0.25">
      <c r="G47" s="1">
        <f>L42</f>
        <v>60</v>
      </c>
      <c r="H47" s="6">
        <f>O42+Q42</f>
        <v>73.789280682174407</v>
      </c>
      <c r="I47" s="6">
        <f>H47-H46</f>
        <v>0.85979078672600906</v>
      </c>
      <c r="J47" s="7"/>
      <c r="Q47" s="8"/>
    </row>
    <row r="49" spans="1:17" x14ac:dyDescent="0.25">
      <c r="A49" s="10" t="s">
        <v>29</v>
      </c>
    </row>
    <row r="50" spans="1:17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2" t="s">
        <v>5</v>
      </c>
      <c r="G50" s="2" t="s">
        <v>6</v>
      </c>
      <c r="H50" s="1" t="s">
        <v>7</v>
      </c>
      <c r="I50" s="1" t="s">
        <v>8</v>
      </c>
      <c r="J50" s="1" t="s">
        <v>9</v>
      </c>
      <c r="L50" s="1" t="s">
        <v>10</v>
      </c>
      <c r="M50" s="1" t="s">
        <v>11</v>
      </c>
      <c r="N50" s="1" t="s">
        <v>12</v>
      </c>
      <c r="O50" s="1" t="s">
        <v>13</v>
      </c>
      <c r="P50" s="1" t="s">
        <v>14</v>
      </c>
      <c r="Q50" s="1" t="s">
        <v>15</v>
      </c>
    </row>
    <row r="51" spans="1:17" x14ac:dyDescent="0.25">
      <c r="A51" s="3">
        <v>26</v>
      </c>
      <c r="B51" s="1">
        <v>10</v>
      </c>
      <c r="C51" s="2">
        <v>0.13389999999999999</v>
      </c>
      <c r="D51" s="1">
        <v>24</v>
      </c>
      <c r="E51" s="1">
        <v>90</v>
      </c>
      <c r="F51" s="2">
        <v>8.4220000000000003E-2</v>
      </c>
      <c r="G51" s="2">
        <f>6*0.2</f>
        <v>1.2000000000000002</v>
      </c>
      <c r="H51" s="1">
        <f>2*0.25*(B51*C51+E51*F51+G51)</f>
        <v>5.0594000000000001</v>
      </c>
      <c r="I51" s="1">
        <v>3.9300000000000003E-3</v>
      </c>
      <c r="J51" s="1">
        <v>20</v>
      </c>
      <c r="L51" s="1">
        <v>20</v>
      </c>
      <c r="M51" s="4">
        <f>H51*(1+I51*(L51-J51))</f>
        <v>5.0594000000000001</v>
      </c>
      <c r="N51" s="1">
        <v>50</v>
      </c>
      <c r="O51" s="1">
        <v>51</v>
      </c>
      <c r="P51" s="4">
        <f>(N51-(N51+(N51^2-4*M51*O51)^0.5)/2)/M51</f>
        <v>1.1549834542542807</v>
      </c>
      <c r="Q51" s="4">
        <f>P51^2*M51</f>
        <v>6.7491727127140591</v>
      </c>
    </row>
    <row r="52" spans="1:17" x14ac:dyDescent="0.25">
      <c r="A52" s="3">
        <v>26</v>
      </c>
      <c r="B52" s="1">
        <v>10</v>
      </c>
      <c r="C52" s="2">
        <v>0.13389999999999999</v>
      </c>
      <c r="D52" s="1">
        <v>24</v>
      </c>
      <c r="E52" s="1">
        <v>90</v>
      </c>
      <c r="F52" s="2">
        <v>8.4220000000000003E-2</v>
      </c>
      <c r="G52" s="2">
        <f>6*0.2</f>
        <v>1.2000000000000002</v>
      </c>
      <c r="H52" s="1">
        <f>2*0.25*(B52*C52+E52*F52+G52)</f>
        <v>5.0594000000000001</v>
      </c>
      <c r="I52" s="1">
        <v>3.9300000000000003E-3</v>
      </c>
      <c r="J52" s="1">
        <v>20</v>
      </c>
      <c r="L52" s="1">
        <v>45</v>
      </c>
      <c r="M52" s="4">
        <f>H52*(1+I52*(L52-J52))</f>
        <v>5.5564860500000002</v>
      </c>
      <c r="N52" s="1">
        <v>50</v>
      </c>
      <c r="O52" s="1">
        <v>51</v>
      </c>
      <c r="P52" s="4">
        <f>(N52-(N52+(N52^2-4*M52*O52)^0.5)/2)/M52</f>
        <v>1.1728736728728399</v>
      </c>
      <c r="Q52" s="4">
        <f>P52^2*M52</f>
        <v>7.6436836436420181</v>
      </c>
    </row>
    <row r="53" spans="1:17" x14ac:dyDescent="0.25">
      <c r="A53" s="1">
        <v>26</v>
      </c>
      <c r="B53" s="1">
        <v>10</v>
      </c>
      <c r="C53" s="2">
        <v>0.13389999999999999</v>
      </c>
      <c r="D53" s="1">
        <v>24</v>
      </c>
      <c r="E53" s="1">
        <v>90</v>
      </c>
      <c r="F53" s="2">
        <v>8.4220000000000003E-2</v>
      </c>
      <c r="G53" s="2">
        <f>6*0.2</f>
        <v>1.2000000000000002</v>
      </c>
      <c r="H53" s="1">
        <f>2*0.25*(B53*C53+E53*F53+G53)</f>
        <v>5.0594000000000001</v>
      </c>
      <c r="I53" s="1">
        <v>3.9300000000000003E-3</v>
      </c>
      <c r="J53" s="1">
        <v>20</v>
      </c>
      <c r="L53" s="1">
        <v>60</v>
      </c>
      <c r="M53" s="4">
        <f>H53*(1+I53*(L53-J53))</f>
        <v>5.8547376800000004</v>
      </c>
      <c r="N53" s="1">
        <v>50</v>
      </c>
      <c r="O53" s="1">
        <v>51</v>
      </c>
      <c r="P53" s="4">
        <f>(N53-(N53+(N53^2-4*M53*O53)^0.5)/2)/M53</f>
        <v>1.1842075326877251</v>
      </c>
      <c r="Q53" s="4">
        <f>P53^2*M53</f>
        <v>8.2103766343862379</v>
      </c>
    </row>
    <row r="55" spans="1:17" ht="30" x14ac:dyDescent="0.25">
      <c r="G55" s="1" t="s">
        <v>10</v>
      </c>
      <c r="H55" s="5" t="s">
        <v>16</v>
      </c>
      <c r="I55" s="2" t="s">
        <v>17</v>
      </c>
    </row>
    <row r="56" spans="1:17" x14ac:dyDescent="0.25">
      <c r="G56" s="1">
        <f>L51</f>
        <v>20</v>
      </c>
      <c r="H56" s="6">
        <f>O51+Q51</f>
        <v>57.749172712714056</v>
      </c>
      <c r="I56" s="6"/>
      <c r="J56" s="4"/>
    </row>
    <row r="57" spans="1:17" x14ac:dyDescent="0.25">
      <c r="G57" s="1">
        <f>L52</f>
        <v>45</v>
      </c>
      <c r="H57" s="6">
        <f>O52+Q52</f>
        <v>58.643683643642021</v>
      </c>
      <c r="I57" s="6"/>
      <c r="J57" s="4"/>
    </row>
    <row r="58" spans="1:17" x14ac:dyDescent="0.25">
      <c r="G58" s="1">
        <f>L53</f>
        <v>60</v>
      </c>
      <c r="H58" s="6">
        <f>O53+Q53</f>
        <v>59.210376634386236</v>
      </c>
      <c r="I58" s="6">
        <f>H58-H57</f>
        <v>0.56669299074421531</v>
      </c>
      <c r="J58" s="7"/>
      <c r="Q58" s="8"/>
    </row>
    <row r="60" spans="1:17" x14ac:dyDescent="0.25">
      <c r="A60" s="11" t="s">
        <v>31</v>
      </c>
    </row>
    <row r="61" spans="1:17" x14ac:dyDescent="0.2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2" t="s">
        <v>5</v>
      </c>
      <c r="G61" s="2" t="s">
        <v>6</v>
      </c>
      <c r="H61" s="1" t="s">
        <v>7</v>
      </c>
      <c r="I61" s="1" t="s">
        <v>8</v>
      </c>
      <c r="J61" s="1" t="s">
        <v>9</v>
      </c>
      <c r="L61" s="1" t="s">
        <v>10</v>
      </c>
      <c r="M61" s="1" t="s">
        <v>11</v>
      </c>
      <c r="N61" s="1" t="s">
        <v>12</v>
      </c>
      <c r="O61" s="1" t="s">
        <v>13</v>
      </c>
      <c r="P61" s="1" t="s">
        <v>14</v>
      </c>
      <c r="Q61" s="1" t="s">
        <v>15</v>
      </c>
    </row>
    <row r="62" spans="1:17" x14ac:dyDescent="0.25">
      <c r="A62" s="3">
        <v>26</v>
      </c>
      <c r="B62" s="1">
        <v>10</v>
      </c>
      <c r="C62" s="2">
        <v>0.13389999999999999</v>
      </c>
      <c r="D62" s="1">
        <v>24</v>
      </c>
      <c r="E62" s="1">
        <v>90</v>
      </c>
      <c r="F62" s="2">
        <v>8.4220000000000003E-2</v>
      </c>
      <c r="G62" s="2">
        <f>6*0.2</f>
        <v>1.2000000000000002</v>
      </c>
      <c r="H62" s="1">
        <f>2*0.25*(B62*C62+E62*F62+G62)</f>
        <v>5.0594000000000001</v>
      </c>
      <c r="I62" s="1">
        <v>3.9300000000000003E-3</v>
      </c>
      <c r="J62" s="1">
        <v>20</v>
      </c>
      <c r="L62" s="1">
        <v>20</v>
      </c>
      <c r="M62" s="4">
        <f>H62*(1+I62*(L62-J62))</f>
        <v>5.0594000000000001</v>
      </c>
      <c r="N62" s="1">
        <v>50</v>
      </c>
      <c r="O62" s="1">
        <v>40</v>
      </c>
      <c r="P62" s="4">
        <f>(N62-(N62+(N62^2-4*M62*O62)^0.5)/2)/M62</f>
        <v>0.8780051199363107</v>
      </c>
      <c r="Q62" s="4">
        <f>P62^2*M62</f>
        <v>3.9002559968155586</v>
      </c>
    </row>
    <row r="63" spans="1:17" x14ac:dyDescent="0.25">
      <c r="A63" s="3">
        <v>26</v>
      </c>
      <c r="B63" s="1">
        <v>10</v>
      </c>
      <c r="C63" s="2">
        <v>0.13389999999999999</v>
      </c>
      <c r="D63" s="1">
        <v>24</v>
      </c>
      <c r="E63" s="1">
        <v>90</v>
      </c>
      <c r="F63" s="2">
        <v>8.4220000000000003E-2</v>
      </c>
      <c r="G63" s="2">
        <f>6*0.2</f>
        <v>1.2000000000000002</v>
      </c>
      <c r="H63" s="1">
        <f t="shared" ref="H63:H64" si="0">2*0.25*(B63*C63+E63*F63+G63)</f>
        <v>5.0594000000000001</v>
      </c>
      <c r="I63" s="1">
        <v>3.9300000000000003E-3</v>
      </c>
      <c r="J63" s="1">
        <v>20</v>
      </c>
      <c r="L63" s="1">
        <v>45</v>
      </c>
      <c r="M63" s="4">
        <f>H63*(1+I63*(L63-J63))</f>
        <v>5.5564860500000002</v>
      </c>
      <c r="N63" s="1">
        <v>50</v>
      </c>
      <c r="O63" s="1">
        <v>40</v>
      </c>
      <c r="P63" s="4">
        <f>(N63-(N63+(N63^2-4*M63*O63)^0.5)/2)/M63</f>
        <v>0.88753988750272739</v>
      </c>
      <c r="Q63" s="4">
        <f>P63^2*M63</f>
        <v>4.3769943751363947</v>
      </c>
    </row>
    <row r="64" spans="1:17" x14ac:dyDescent="0.25">
      <c r="A64" s="1">
        <v>26</v>
      </c>
      <c r="B64" s="1">
        <v>10</v>
      </c>
      <c r="C64" s="2">
        <v>0.13389999999999999</v>
      </c>
      <c r="D64" s="1">
        <v>24</v>
      </c>
      <c r="E64" s="1">
        <v>90</v>
      </c>
      <c r="F64" s="2">
        <v>8.4220000000000003E-2</v>
      </c>
      <c r="G64" s="2">
        <f>6*0.2</f>
        <v>1.2000000000000002</v>
      </c>
      <c r="H64" s="1">
        <f t="shared" si="0"/>
        <v>5.0594000000000001</v>
      </c>
      <c r="I64" s="1">
        <v>3.9300000000000003E-3</v>
      </c>
      <c r="J64" s="1">
        <v>20</v>
      </c>
      <c r="L64" s="1">
        <v>60</v>
      </c>
      <c r="M64" s="4">
        <f>H64*(1+I64*(L64-J64))</f>
        <v>5.8547376800000004</v>
      </c>
      <c r="N64" s="1">
        <v>50</v>
      </c>
      <c r="O64" s="1">
        <v>40</v>
      </c>
      <c r="P64" s="4">
        <f>(N64-(N64+(N64^2-4*M64*O64)^0.5)/2)/M64</f>
        <v>0.89347684369750446</v>
      </c>
      <c r="Q64" s="4">
        <f>P64^2*M64</f>
        <v>4.6738421848752223</v>
      </c>
    </row>
    <row r="66" spans="1:17" ht="30" x14ac:dyDescent="0.25">
      <c r="G66" s="1" t="s">
        <v>10</v>
      </c>
      <c r="H66" s="5" t="s">
        <v>16</v>
      </c>
      <c r="I66" s="2" t="s">
        <v>17</v>
      </c>
    </row>
    <row r="67" spans="1:17" x14ac:dyDescent="0.25">
      <c r="G67" s="1">
        <f>L62</f>
        <v>20</v>
      </c>
      <c r="H67" s="6">
        <f>O62+Q62</f>
        <v>43.900255996815559</v>
      </c>
      <c r="I67" s="6"/>
      <c r="J67" s="4"/>
    </row>
    <row r="68" spans="1:17" x14ac:dyDescent="0.25">
      <c r="G68" s="1">
        <f>L63</f>
        <v>45</v>
      </c>
      <c r="H68" s="6">
        <f>O63+Q63</f>
        <v>44.376994375136391</v>
      </c>
      <c r="I68" s="6"/>
      <c r="J68" s="4"/>
    </row>
    <row r="69" spans="1:17" x14ac:dyDescent="0.25">
      <c r="G69" s="1">
        <f t="shared" ref="G69" si="1">L64</f>
        <v>60</v>
      </c>
      <c r="H69" s="6">
        <f>O64+Q64</f>
        <v>44.67384218487522</v>
      </c>
      <c r="I69" s="6">
        <f>H69-H68</f>
        <v>0.29684780973882852</v>
      </c>
      <c r="J69" s="7"/>
      <c r="Q69" s="8"/>
    </row>
    <row r="72" spans="1:17" x14ac:dyDescent="0.25">
      <c r="A72" s="11" t="s">
        <v>30</v>
      </c>
    </row>
    <row r="73" spans="1:17" x14ac:dyDescent="0.25">
      <c r="A73" s="1" t="s">
        <v>0</v>
      </c>
      <c r="B73" s="1" t="s">
        <v>1</v>
      </c>
      <c r="C73" s="1" t="s">
        <v>2</v>
      </c>
      <c r="D73" s="1" t="s">
        <v>3</v>
      </c>
      <c r="E73" s="1" t="s">
        <v>4</v>
      </c>
      <c r="F73" s="2" t="s">
        <v>5</v>
      </c>
      <c r="G73" s="2" t="s">
        <v>6</v>
      </c>
      <c r="H73" s="1" t="s">
        <v>7</v>
      </c>
      <c r="I73" s="1" t="s">
        <v>8</v>
      </c>
      <c r="J73" s="1" t="s">
        <v>9</v>
      </c>
      <c r="L73" s="1" t="s">
        <v>10</v>
      </c>
      <c r="M73" s="1" t="s">
        <v>11</v>
      </c>
      <c r="N73" s="1" t="s">
        <v>12</v>
      </c>
      <c r="O73" s="1" t="s">
        <v>13</v>
      </c>
      <c r="P73" s="1" t="s">
        <v>14</v>
      </c>
      <c r="Q73" s="1" t="s">
        <v>15</v>
      </c>
    </row>
    <row r="74" spans="1:17" x14ac:dyDescent="0.25">
      <c r="A74" s="3">
        <v>26</v>
      </c>
      <c r="B74" s="1">
        <v>10</v>
      </c>
      <c r="C74" s="2">
        <v>0.13389999999999999</v>
      </c>
      <c r="D74" s="1">
        <v>24</v>
      </c>
      <c r="E74" s="1">
        <v>90</v>
      </c>
      <c r="F74" s="2">
        <v>8.4220000000000003E-2</v>
      </c>
      <c r="G74" s="2">
        <f>6*0.2</f>
        <v>1.2000000000000002</v>
      </c>
      <c r="H74" s="1">
        <f>2*0.5*(B74*C74+E74*F74+G74)</f>
        <v>10.1188</v>
      </c>
      <c r="I74" s="1">
        <v>3.9300000000000003E-3</v>
      </c>
      <c r="J74" s="1">
        <v>20</v>
      </c>
      <c r="L74" s="1">
        <v>20</v>
      </c>
      <c r="M74" s="4">
        <f>H74*(1+I74*(L74-J74))</f>
        <v>10.1188</v>
      </c>
      <c r="N74" s="1">
        <v>50</v>
      </c>
      <c r="O74" s="1">
        <v>25.5</v>
      </c>
      <c r="P74" s="4">
        <f>(N74-(N74+(N74^2-4*M74*O74)^0.5)/2)/M74</f>
        <v>0.57749172712714036</v>
      </c>
      <c r="Q74" s="4">
        <f>P74^2*M74</f>
        <v>3.3745863563570295</v>
      </c>
    </row>
    <row r="75" spans="1:17" x14ac:dyDescent="0.25">
      <c r="A75" s="3">
        <v>26</v>
      </c>
      <c r="B75" s="1">
        <v>10</v>
      </c>
      <c r="C75" s="2">
        <v>0.13389999999999999</v>
      </c>
      <c r="D75" s="1">
        <v>24</v>
      </c>
      <c r="E75" s="1">
        <v>90</v>
      </c>
      <c r="F75" s="2">
        <v>8.4220000000000003E-2</v>
      </c>
      <c r="G75" s="2">
        <f>6*0.2</f>
        <v>1.2000000000000002</v>
      </c>
      <c r="H75" s="1">
        <f t="shared" ref="H75:H76" si="2">2*0.5*(B75*C75+E75*F75+G75)</f>
        <v>10.1188</v>
      </c>
      <c r="I75" s="1">
        <v>3.9300000000000003E-3</v>
      </c>
      <c r="J75" s="1">
        <v>20</v>
      </c>
      <c r="L75" s="1">
        <v>45</v>
      </c>
      <c r="M75" s="4">
        <f>H75*(1+I75*(L75-J75))</f>
        <v>11.1129721</v>
      </c>
      <c r="N75" s="1">
        <v>50</v>
      </c>
      <c r="O75" s="1">
        <v>25.5</v>
      </c>
      <c r="P75" s="4">
        <f>(N75-(N75+(N75^2-4*M75*O75)^0.5)/2)/M75</f>
        <v>0.58643683643641997</v>
      </c>
      <c r="Q75" s="4">
        <f>P75^2*M75</f>
        <v>3.8218418218210091</v>
      </c>
    </row>
    <row r="76" spans="1:17" x14ac:dyDescent="0.25">
      <c r="A76" s="1">
        <v>26</v>
      </c>
      <c r="B76" s="1">
        <v>10</v>
      </c>
      <c r="C76" s="2">
        <v>0.13389999999999999</v>
      </c>
      <c r="D76" s="1">
        <v>24</v>
      </c>
      <c r="E76" s="1">
        <v>90</v>
      </c>
      <c r="F76" s="2">
        <v>8.4220000000000003E-2</v>
      </c>
      <c r="G76" s="2">
        <f>6*0.2</f>
        <v>1.2000000000000002</v>
      </c>
      <c r="H76" s="1">
        <f t="shared" si="2"/>
        <v>10.1188</v>
      </c>
      <c r="I76" s="1">
        <v>3.9300000000000003E-3</v>
      </c>
      <c r="J76" s="1">
        <v>20</v>
      </c>
      <c r="L76" s="1">
        <v>60</v>
      </c>
      <c r="M76" s="4">
        <f>H76*(1+I76*(L76-J76))</f>
        <v>11.709475360000001</v>
      </c>
      <c r="N76" s="1">
        <v>50</v>
      </c>
      <c r="O76" s="1">
        <v>25.5</v>
      </c>
      <c r="P76" s="4">
        <f>(N76-(N76+(N76^2-4*M76*O76)^0.5)/2)/M76</f>
        <v>0.59210376634386253</v>
      </c>
      <c r="Q76" s="4">
        <f>P76^2*M76</f>
        <v>4.1051883171931189</v>
      </c>
    </row>
    <row r="78" spans="1:17" ht="30" x14ac:dyDescent="0.25">
      <c r="G78" s="1" t="s">
        <v>10</v>
      </c>
      <c r="H78" s="5" t="s">
        <v>16</v>
      </c>
      <c r="I78" s="2" t="s">
        <v>17</v>
      </c>
    </row>
    <row r="79" spans="1:17" x14ac:dyDescent="0.25">
      <c r="G79" s="1">
        <f>L74</f>
        <v>20</v>
      </c>
      <c r="H79" s="6">
        <f>O74+Q74</f>
        <v>28.874586356357028</v>
      </c>
      <c r="I79" s="6"/>
      <c r="J79" s="4"/>
    </row>
    <row r="80" spans="1:17" x14ac:dyDescent="0.25">
      <c r="G80" s="1">
        <f>L75</f>
        <v>45</v>
      </c>
      <c r="H80" s="6">
        <f>O75+Q75</f>
        <v>29.32184182182101</v>
      </c>
      <c r="I80" s="6"/>
      <c r="J80" s="4"/>
    </row>
    <row r="81" spans="1:17" x14ac:dyDescent="0.25">
      <c r="G81" s="1">
        <f>L76</f>
        <v>60</v>
      </c>
      <c r="H81" s="6">
        <f>O76+Q76</f>
        <v>29.605188317193118</v>
      </c>
      <c r="I81" s="6">
        <f>H81-H80</f>
        <v>0.28334649537210765</v>
      </c>
      <c r="J81" s="7"/>
      <c r="Q81" s="8"/>
    </row>
    <row r="83" spans="1:17" x14ac:dyDescent="0.25">
      <c r="A83" s="11" t="s">
        <v>33</v>
      </c>
    </row>
    <row r="84" spans="1:17" x14ac:dyDescent="0.25">
      <c r="A84" s="1" t="s">
        <v>0</v>
      </c>
      <c r="B84" s="1" t="s">
        <v>1</v>
      </c>
      <c r="C84" s="1" t="s">
        <v>2</v>
      </c>
      <c r="D84" s="1" t="s">
        <v>3</v>
      </c>
      <c r="E84" s="1" t="s">
        <v>4</v>
      </c>
      <c r="F84" s="2" t="s">
        <v>5</v>
      </c>
      <c r="G84" s="2" t="s">
        <v>6</v>
      </c>
      <c r="H84" s="1" t="s">
        <v>7</v>
      </c>
      <c r="I84" s="1" t="s">
        <v>8</v>
      </c>
      <c r="J84" s="1" t="s">
        <v>9</v>
      </c>
      <c r="L84" s="1" t="s">
        <v>10</v>
      </c>
      <c r="M84" s="1" t="s">
        <v>11</v>
      </c>
      <c r="N84" s="1" t="s">
        <v>12</v>
      </c>
      <c r="O84" s="1" t="s">
        <v>13</v>
      </c>
      <c r="P84" s="1" t="s">
        <v>14</v>
      </c>
      <c r="Q84" s="1" t="s">
        <v>15</v>
      </c>
    </row>
    <row r="85" spans="1:17" x14ac:dyDescent="0.25">
      <c r="A85" s="3">
        <v>26</v>
      </c>
      <c r="B85" s="1">
        <v>10</v>
      </c>
      <c r="C85" s="2">
        <v>0.13389999999999999</v>
      </c>
      <c r="D85" s="1">
        <v>24</v>
      </c>
      <c r="E85" s="1">
        <v>90</v>
      </c>
      <c r="F85" s="2">
        <v>8.4220000000000003E-2</v>
      </c>
      <c r="G85" s="2">
        <f>6*0.2</f>
        <v>1.2000000000000002</v>
      </c>
      <c r="H85" s="1">
        <f>2*0.5*(B85*C85+E85*F85+G85)</f>
        <v>10.1188</v>
      </c>
      <c r="I85" s="1">
        <v>3.9300000000000003E-3</v>
      </c>
      <c r="J85" s="1">
        <v>20</v>
      </c>
      <c r="L85" s="1">
        <v>20</v>
      </c>
      <c r="M85" s="4">
        <f>H85*(1+I85*(L85-J85))</f>
        <v>10.1188</v>
      </c>
      <c r="N85" s="1">
        <v>50</v>
      </c>
      <c r="O85" s="1">
        <v>13</v>
      </c>
      <c r="P85" s="4">
        <f>(N85-(N85+(N85^2-4*M85*O85)^0.5)/2)/M85</f>
        <v>0.27534287287411319</v>
      </c>
      <c r="Q85" s="4">
        <f>P85^2*M85</f>
        <v>0.76714364370563781</v>
      </c>
    </row>
    <row r="86" spans="1:17" x14ac:dyDescent="0.25">
      <c r="A86" s="3">
        <v>26</v>
      </c>
      <c r="B86" s="1">
        <v>10</v>
      </c>
      <c r="C86" s="2">
        <v>0.13389999999999999</v>
      </c>
      <c r="D86" s="1">
        <v>24</v>
      </c>
      <c r="E86" s="1">
        <v>90</v>
      </c>
      <c r="F86" s="2">
        <v>8.4220000000000003E-2</v>
      </c>
      <c r="G86" s="2">
        <f>6*0.2</f>
        <v>1.2000000000000002</v>
      </c>
      <c r="H86" s="1">
        <f t="shared" ref="H86:H87" si="3">2*0.5*(B86*C86+E86*F86+G86)</f>
        <v>10.1188</v>
      </c>
      <c r="I86" s="1">
        <v>3.9300000000000003E-3</v>
      </c>
      <c r="J86" s="1">
        <v>20</v>
      </c>
      <c r="L86" s="1">
        <v>45</v>
      </c>
      <c r="M86" s="4">
        <f>H86*(1+I86*(L86-J86))</f>
        <v>11.1129721</v>
      </c>
      <c r="N86" s="1">
        <v>50</v>
      </c>
      <c r="O86" s="1">
        <v>13</v>
      </c>
      <c r="P86" s="4">
        <f>(N86-(N86+(N86^2-4*M86*O86)^0.5)/2)/M86</f>
        <v>0.27706129262751444</v>
      </c>
      <c r="Q86" s="4">
        <f>P86^2*M86</f>
        <v>0.85306463137572519</v>
      </c>
    </row>
    <row r="87" spans="1:17" x14ac:dyDescent="0.25">
      <c r="A87" s="1">
        <v>26</v>
      </c>
      <c r="B87" s="1">
        <v>10</v>
      </c>
      <c r="C87" s="2">
        <v>0.13389999999999999</v>
      </c>
      <c r="D87" s="1">
        <v>24</v>
      </c>
      <c r="E87" s="1">
        <v>90</v>
      </c>
      <c r="F87" s="2">
        <v>8.4220000000000003E-2</v>
      </c>
      <c r="G87" s="2">
        <f>6*0.2</f>
        <v>1.2000000000000002</v>
      </c>
      <c r="H87" s="1">
        <f t="shared" si="3"/>
        <v>10.1188</v>
      </c>
      <c r="I87" s="1">
        <v>3.9300000000000003E-3</v>
      </c>
      <c r="J87" s="1">
        <v>20</v>
      </c>
      <c r="L87" s="1">
        <v>60</v>
      </c>
      <c r="M87" s="4">
        <f>H87*(1+I87*(L87-J87))</f>
        <v>11.709475360000001</v>
      </c>
      <c r="N87" s="1">
        <v>50</v>
      </c>
      <c r="O87" s="1">
        <v>13</v>
      </c>
      <c r="P87" s="4">
        <f>(N87-(N87+(N87^2-4*M87*O87)^0.5)/2)/M87</f>
        <v>0.27811394111520027</v>
      </c>
      <c r="Q87" s="4">
        <f>P87^2*M87</f>
        <v>0.90569705576001036</v>
      </c>
    </row>
    <row r="89" spans="1:17" ht="30" x14ac:dyDescent="0.25">
      <c r="G89" s="1" t="s">
        <v>10</v>
      </c>
      <c r="H89" s="5" t="s">
        <v>16</v>
      </c>
      <c r="I89" s="2" t="s">
        <v>17</v>
      </c>
    </row>
    <row r="90" spans="1:17" x14ac:dyDescent="0.25">
      <c r="G90" s="1">
        <f>L85</f>
        <v>20</v>
      </c>
      <c r="H90" s="6">
        <f>O85+Q85</f>
        <v>13.767143643705637</v>
      </c>
      <c r="I90" s="6"/>
      <c r="J90" s="4"/>
    </row>
    <row r="91" spans="1:17" x14ac:dyDescent="0.25">
      <c r="G91" s="1">
        <f>L86</f>
        <v>45</v>
      </c>
      <c r="H91" s="6">
        <f>O86+Q86</f>
        <v>13.853064631375725</v>
      </c>
      <c r="I91" s="6"/>
      <c r="J91" s="4"/>
    </row>
    <row r="92" spans="1:17" x14ac:dyDescent="0.25">
      <c r="G92" s="1">
        <f>L87</f>
        <v>60</v>
      </c>
      <c r="H92" s="6">
        <f>O87+Q87</f>
        <v>13.90569705576001</v>
      </c>
      <c r="I92" s="6">
        <f>H92-H91</f>
        <v>5.2632424384285059E-2</v>
      </c>
      <c r="J92" s="7"/>
      <c r="Q92" s="8"/>
    </row>
    <row r="94" spans="1:17" x14ac:dyDescent="0.25">
      <c r="A94" s="11" t="s">
        <v>34</v>
      </c>
    </row>
    <row r="95" spans="1:17" x14ac:dyDescent="0.25">
      <c r="A95" s="1" t="s">
        <v>0</v>
      </c>
      <c r="B95" s="1" t="s">
        <v>1</v>
      </c>
      <c r="C95" s="1" t="s">
        <v>2</v>
      </c>
      <c r="D95" s="1" t="s">
        <v>3</v>
      </c>
      <c r="E95" s="1" t="s">
        <v>4</v>
      </c>
      <c r="F95" s="2" t="s">
        <v>5</v>
      </c>
      <c r="G95" s="2" t="s">
        <v>6</v>
      </c>
      <c r="H95" s="1" t="s">
        <v>7</v>
      </c>
      <c r="I95" s="1" t="s">
        <v>8</v>
      </c>
      <c r="J95" s="1" t="s">
        <v>9</v>
      </c>
      <c r="L95" s="1" t="s">
        <v>10</v>
      </c>
      <c r="M95" s="1" t="s">
        <v>11</v>
      </c>
      <c r="N95" s="1" t="s">
        <v>12</v>
      </c>
      <c r="O95" s="1" t="s">
        <v>13</v>
      </c>
      <c r="P95" s="1" t="s">
        <v>14</v>
      </c>
      <c r="Q95" s="1" t="s">
        <v>15</v>
      </c>
    </row>
    <row r="96" spans="1:17" x14ac:dyDescent="0.25">
      <c r="A96" s="3">
        <v>26</v>
      </c>
      <c r="B96" s="1">
        <v>10</v>
      </c>
      <c r="C96" s="2">
        <v>0.13389999999999999</v>
      </c>
      <c r="D96" s="1">
        <v>24</v>
      </c>
      <c r="E96" s="1">
        <v>90</v>
      </c>
      <c r="F96" s="2">
        <v>8.4220000000000003E-2</v>
      </c>
      <c r="G96" s="2">
        <f>6*0.2</f>
        <v>1.2000000000000002</v>
      </c>
      <c r="H96" s="1">
        <f>2*0.5*(B96*C96+E96*F96+G96)</f>
        <v>10.1188</v>
      </c>
      <c r="I96" s="1">
        <v>3.9300000000000003E-3</v>
      </c>
      <c r="J96" s="1">
        <v>20</v>
      </c>
      <c r="L96" s="1">
        <v>20</v>
      </c>
      <c r="M96" s="4">
        <f>H96*(1+I96*(L96-J96))</f>
        <v>10.1188</v>
      </c>
      <c r="N96" s="1">
        <v>50</v>
      </c>
      <c r="O96" s="1">
        <v>6.69</v>
      </c>
      <c r="P96" s="4">
        <f>(N96-(N96+(N96^2-4*M96*O96)^0.5)/2)/M96</f>
        <v>0.13763361075560915</v>
      </c>
      <c r="Q96" s="4">
        <f>P96^2*M96</f>
        <v>0.19168053778044891</v>
      </c>
    </row>
    <row r="97" spans="1:17" x14ac:dyDescent="0.25">
      <c r="A97" s="3">
        <v>26</v>
      </c>
      <c r="B97" s="1">
        <v>10</v>
      </c>
      <c r="C97" s="2">
        <v>0.13389999999999999</v>
      </c>
      <c r="D97" s="1">
        <v>24</v>
      </c>
      <c r="E97" s="1">
        <v>90</v>
      </c>
      <c r="F97" s="2">
        <v>8.4220000000000003E-2</v>
      </c>
      <c r="G97" s="2">
        <f>6*0.2</f>
        <v>1.2000000000000002</v>
      </c>
      <c r="H97" s="1">
        <f t="shared" ref="H97:H98" si="4">2*0.5*(B97*C97+E97*F97+G97)</f>
        <v>10.1188</v>
      </c>
      <c r="I97" s="1">
        <v>3.9300000000000003E-3</v>
      </c>
      <c r="J97" s="1">
        <v>20</v>
      </c>
      <c r="L97" s="1">
        <v>45</v>
      </c>
      <c r="M97" s="4">
        <f>H97*(1+I97*(L97-J97))</f>
        <v>11.1129721</v>
      </c>
      <c r="N97" s="1">
        <v>50</v>
      </c>
      <c r="O97" s="1">
        <v>6.69</v>
      </c>
      <c r="P97" s="4">
        <f>(N97-(N97+(N97^2-4*M97*O97)^0.5)/2)/M97</f>
        <v>0.13803484670593524</v>
      </c>
      <c r="Q97" s="4">
        <f>P97^2*M97</f>
        <v>0.21174233529675382</v>
      </c>
    </row>
    <row r="98" spans="1:17" x14ac:dyDescent="0.25">
      <c r="A98" s="1">
        <v>26</v>
      </c>
      <c r="B98" s="1">
        <v>10</v>
      </c>
      <c r="C98" s="2">
        <v>0.13389999999999999</v>
      </c>
      <c r="D98" s="1">
        <v>24</v>
      </c>
      <c r="E98" s="1">
        <v>90</v>
      </c>
      <c r="F98" s="2">
        <v>8.4220000000000003E-2</v>
      </c>
      <c r="G98" s="2">
        <f>6*0.2</f>
        <v>1.2000000000000002</v>
      </c>
      <c r="H98" s="1">
        <f t="shared" si="4"/>
        <v>10.1188</v>
      </c>
      <c r="I98" s="1">
        <v>3.9300000000000003E-3</v>
      </c>
      <c r="J98" s="1">
        <v>20</v>
      </c>
      <c r="L98" s="1">
        <v>60</v>
      </c>
      <c r="M98" s="4">
        <f>H98*(1+I98*(L98-J98))</f>
        <v>11.709475360000001</v>
      </c>
      <c r="N98" s="1">
        <v>50</v>
      </c>
      <c r="O98" s="1">
        <v>6.69</v>
      </c>
      <c r="P98" s="4">
        <f>(N98-(N98+(N98^2-4*M98*O98)^0.5)/2)/M98</f>
        <v>0.13827788448524225</v>
      </c>
      <c r="Q98" s="4">
        <f>P98^2*M98</f>
        <v>0.22389422426210706</v>
      </c>
    </row>
    <row r="100" spans="1:17" ht="30" x14ac:dyDescent="0.25">
      <c r="G100" s="1" t="s">
        <v>10</v>
      </c>
      <c r="H100" s="5" t="s">
        <v>16</v>
      </c>
      <c r="I100" s="2" t="s">
        <v>17</v>
      </c>
    </row>
    <row r="101" spans="1:17" x14ac:dyDescent="0.25">
      <c r="G101" s="1">
        <f>L96</f>
        <v>20</v>
      </c>
      <c r="H101" s="6">
        <f>O96+Q96</f>
        <v>6.8816805377804489</v>
      </c>
      <c r="I101" s="6"/>
      <c r="J101" s="4"/>
    </row>
    <row r="102" spans="1:17" x14ac:dyDescent="0.25">
      <c r="G102" s="1">
        <f>L97</f>
        <v>45</v>
      </c>
      <c r="H102" s="6">
        <f>O97+Q97</f>
        <v>6.9017423352967544</v>
      </c>
      <c r="I102" s="6"/>
      <c r="J102" s="4"/>
    </row>
    <row r="103" spans="1:17" x14ac:dyDescent="0.25">
      <c r="G103" s="1">
        <f>L98</f>
        <v>60</v>
      </c>
      <c r="H103" s="6">
        <f>O98+Q98</f>
        <v>6.9138942242621075</v>
      </c>
      <c r="I103" s="6">
        <f>H103-H102</f>
        <v>1.215188896535313E-2</v>
      </c>
      <c r="J103" s="7"/>
      <c r="Q10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Ta=60degC</vt:lpstr>
      <vt:lpstr>Ta=45degC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Darshan, Yair</dc:creator>
  <cp:lastModifiedBy>Darshan, Yair</cp:lastModifiedBy>
  <dcterms:created xsi:type="dcterms:W3CDTF">2017-12-06T13:54:30Z</dcterms:created>
  <dcterms:modified xsi:type="dcterms:W3CDTF">2018-01-24T21:25:47Z</dcterms:modified>
</cp:coreProperties>
</file>