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sdx" ContentType="application/vnd.ms-visio.drawing"/>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66925"/>
  <mc:AlternateContent xmlns:mc="http://schemas.openxmlformats.org/markup-compatibility/2006">
    <mc:Choice Requires="x15">
      <x15ac:absPath xmlns:x15ac="http://schemas.microsoft.com/office/spreadsheetml/2010/11/ac" url="C:\Users\gorshest.MICROSEMI\Documents\IEEE-802\P802d3cx\May_2020_Virtual_mtg\"/>
    </mc:Choice>
  </mc:AlternateContent>
  <bookViews>
    <workbookView xWindow="0" yWindow="0" windowWidth="21192" windowHeight="7272"/>
  </bookViews>
  <sheets>
    <sheet name="Example" sheetId="1" r:id="rId1"/>
    <sheet name="Parameters" sheetId="2" r:id="rId2"/>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 i="1" l="1"/>
  <c r="F3" i="1"/>
  <c r="T27" i="1"/>
  <c r="T26" i="1"/>
  <c r="T25" i="1"/>
  <c r="T24" i="1"/>
  <c r="I43" i="1"/>
  <c r="I63" i="1" s="1"/>
  <c r="T43" i="1"/>
  <c r="I42" i="1"/>
  <c r="I62" i="1" s="1"/>
  <c r="T42" i="1"/>
  <c r="I41" i="1"/>
  <c r="I61" i="1" s="1"/>
  <c r="T41" i="1"/>
  <c r="I40" i="1"/>
  <c r="I60" i="1" s="1"/>
  <c r="T40" i="1"/>
  <c r="I39" i="1"/>
  <c r="I59" i="1" s="1"/>
  <c r="T39" i="1"/>
  <c r="I38" i="1"/>
  <c r="I58" i="1" s="1"/>
  <c r="T38" i="1"/>
  <c r="I37" i="1"/>
  <c r="I57" i="1" s="1"/>
  <c r="T37" i="1"/>
  <c r="I36" i="1"/>
  <c r="I56" i="1" s="1"/>
  <c r="T36" i="1"/>
  <c r="I35" i="1"/>
  <c r="I55" i="1" s="1"/>
  <c r="T35" i="1"/>
  <c r="I34" i="1"/>
  <c r="I54" i="1" s="1"/>
  <c r="T34" i="1"/>
  <c r="T33" i="1" l="1"/>
  <c r="T32" i="1"/>
  <c r="T31" i="1"/>
  <c r="T30" i="1"/>
  <c r="T29" i="1"/>
  <c r="T28" i="1"/>
  <c r="I33" i="1"/>
  <c r="I53" i="1" s="1"/>
  <c r="I32" i="1"/>
  <c r="I52" i="1" s="1"/>
  <c r="I31" i="1"/>
  <c r="I51" i="1" s="1"/>
  <c r="I30" i="1"/>
  <c r="I50" i="1" s="1"/>
  <c r="I29" i="1"/>
  <c r="I49" i="1" s="1"/>
  <c r="I28" i="1"/>
  <c r="I48" i="1" s="1"/>
  <c r="I27" i="1"/>
  <c r="I47" i="1" s="1"/>
  <c r="I26" i="1"/>
  <c r="I46" i="1" s="1"/>
  <c r="I25" i="1"/>
  <c r="I45" i="1" s="1"/>
  <c r="I24" i="1"/>
  <c r="I44" i="1" s="1"/>
  <c r="F4" i="1"/>
  <c r="D25" i="1"/>
  <c r="K24" i="1" l="1"/>
  <c r="D26" i="1"/>
  <c r="K25" i="1"/>
  <c r="N24" i="1" l="1"/>
  <c r="D27" i="1"/>
  <c r="N25" i="1"/>
  <c r="K26" i="1"/>
  <c r="D28" i="1" l="1"/>
  <c r="D29" i="1" s="1"/>
  <c r="N26" i="1"/>
  <c r="K27" i="1"/>
  <c r="K28" i="1" l="1"/>
  <c r="N28" i="1" s="1"/>
  <c r="K29" i="1"/>
  <c r="D30" i="1"/>
  <c r="N27" i="1"/>
  <c r="N29" i="1" l="1"/>
  <c r="K30" i="1"/>
  <c r="D31" i="1"/>
  <c r="N30" i="1" l="1"/>
  <c r="K31" i="1"/>
  <c r="D32" i="1"/>
  <c r="N31" i="1" l="1"/>
  <c r="K32" i="1"/>
  <c r="D33" i="1"/>
  <c r="D34" i="1" l="1"/>
  <c r="D35" i="1" s="1"/>
  <c r="N32" i="1"/>
  <c r="K34" i="1"/>
  <c r="K33" i="1"/>
  <c r="N34" i="1" l="1"/>
  <c r="N33" i="1"/>
  <c r="K35" i="1"/>
  <c r="D36" i="1"/>
  <c r="N35" i="1" l="1"/>
  <c r="K36" i="1"/>
  <c r="D37" i="1"/>
  <c r="N36" i="1" l="1"/>
  <c r="D38" i="1"/>
  <c r="K37" i="1"/>
  <c r="N37" i="1" l="1"/>
  <c r="K38" i="1"/>
  <c r="D39" i="1"/>
  <c r="N38" i="1" l="1"/>
  <c r="K39" i="1"/>
  <c r="D40" i="1"/>
  <c r="N39" i="1" l="1"/>
  <c r="K40" i="1"/>
  <c r="D41" i="1"/>
  <c r="N40" i="1" l="1"/>
  <c r="D42" i="1"/>
  <c r="K41" i="1"/>
  <c r="N41" i="1" l="1"/>
  <c r="K42" i="1"/>
  <c r="D43" i="1"/>
  <c r="K48" i="1" l="1"/>
  <c r="K45" i="1"/>
  <c r="K52" i="1"/>
  <c r="K60" i="1"/>
  <c r="K47" i="1"/>
  <c r="K55" i="1"/>
  <c r="K53" i="1"/>
  <c r="K59" i="1"/>
  <c r="K51" i="1"/>
  <c r="K56" i="1"/>
  <c r="K57" i="1"/>
  <c r="K54" i="1"/>
  <c r="K62" i="1"/>
  <c r="K58" i="1"/>
  <c r="K49" i="1"/>
  <c r="K61" i="1"/>
  <c r="K46" i="1"/>
  <c r="K50" i="1"/>
  <c r="K63" i="1"/>
  <c r="K44" i="1"/>
  <c r="N42" i="1"/>
  <c r="K43" i="1"/>
  <c r="N43" i="1" l="1"/>
  <c r="Q27" i="1" s="1"/>
  <c r="T47" i="1" s="1"/>
  <c r="Q38" i="1"/>
  <c r="T58" i="1" s="1"/>
  <c r="Q34" i="1"/>
  <c r="T54" i="1" s="1"/>
  <c r="Q28" i="1"/>
  <c r="T48" i="1" s="1"/>
  <c r="Q40" i="1"/>
  <c r="T60" i="1" s="1"/>
  <c r="W27" i="1"/>
  <c r="W47" i="1" s="1"/>
  <c r="Y47" i="1" s="1"/>
  <c r="Q31" i="1"/>
  <c r="T51" i="1" s="1"/>
  <c r="Q42" i="1"/>
  <c r="T62" i="1" s="1"/>
  <c r="Q39" i="1"/>
  <c r="T59" i="1" s="1"/>
  <c r="Q29" i="1" l="1"/>
  <c r="T49" i="1" s="1"/>
  <c r="Q41" i="1"/>
  <c r="T61" i="1" s="1"/>
  <c r="Q30" i="1"/>
  <c r="T50" i="1" s="1"/>
  <c r="Q43" i="1"/>
  <c r="T63" i="1" s="1"/>
  <c r="Q26" i="1"/>
  <c r="T46" i="1" s="1"/>
  <c r="Q25" i="1"/>
  <c r="T45" i="1" s="1"/>
  <c r="Q35" i="1"/>
  <c r="T55" i="1" s="1"/>
  <c r="Q37" i="1"/>
  <c r="T57" i="1" s="1"/>
  <c r="Q33" i="1"/>
  <c r="T53" i="1" s="1"/>
  <c r="Q32" i="1"/>
  <c r="T52" i="1" s="1"/>
  <c r="Q36" i="1"/>
  <c r="T56" i="1" s="1"/>
  <c r="Q24" i="1"/>
  <c r="T44" i="1" s="1"/>
  <c r="W26" i="1"/>
  <c r="W38" i="1"/>
  <c r="W58" i="1" s="1"/>
  <c r="Y58" i="1" s="1"/>
  <c r="W31" i="1"/>
  <c r="W51" i="1" s="1"/>
  <c r="Y51" i="1" s="1"/>
  <c r="W34" i="1"/>
  <c r="W54" i="1" s="1"/>
  <c r="Y54" i="1" s="1"/>
  <c r="W33" i="1"/>
  <c r="W53" i="1" s="1"/>
  <c r="Y53" i="1" s="1"/>
  <c r="W40" i="1"/>
  <c r="W60" i="1" s="1"/>
  <c r="Y60" i="1" s="1"/>
  <c r="W28" i="1"/>
  <c r="W48" i="1" s="1"/>
  <c r="Y48" i="1" s="1"/>
  <c r="W39" i="1"/>
  <c r="W59" i="1" s="1"/>
  <c r="Y59" i="1" s="1"/>
  <c r="W29" i="1"/>
  <c r="W49" i="1" s="1"/>
  <c r="Y49" i="1" s="1"/>
  <c r="W42" i="1"/>
  <c r="W62" i="1" s="1"/>
  <c r="Y62" i="1" s="1"/>
  <c r="W37" i="1" l="1"/>
  <c r="W57" i="1" s="1"/>
  <c r="Y57" i="1" s="1"/>
  <c r="W43" i="1"/>
  <c r="W63" i="1" s="1"/>
  <c r="Y63" i="1" s="1"/>
  <c r="W36" i="1"/>
  <c r="W56" i="1" s="1"/>
  <c r="Y56" i="1" s="1"/>
  <c r="W30" i="1"/>
  <c r="W50" i="1" s="1"/>
  <c r="Y50" i="1" s="1"/>
  <c r="W32" i="1"/>
  <c r="W52" i="1" s="1"/>
  <c r="Y52" i="1" s="1"/>
  <c r="W35" i="1"/>
  <c r="W55" i="1" s="1"/>
  <c r="Y55" i="1" s="1"/>
  <c r="W25" i="1"/>
  <c r="W45" i="1" s="1"/>
  <c r="Y45" i="1" s="1"/>
  <c r="W41" i="1"/>
  <c r="W61" i="1" s="1"/>
  <c r="Y61" i="1" s="1"/>
  <c r="W24" i="1"/>
  <c r="W44" i="1" s="1"/>
  <c r="Y44" i="1" s="1"/>
  <c r="W46" i="1"/>
  <c r="Y46" i="1" s="1"/>
  <c r="D7" i="1" l="1"/>
</calcChain>
</file>

<file path=xl/sharedStrings.xml><?xml version="1.0" encoding="utf-8"?>
<sst xmlns="http://schemas.openxmlformats.org/spreadsheetml/2006/main" count="42" uniqueCount="36">
  <si>
    <t>Block Time</t>
  </si>
  <si>
    <t>A</t>
  </si>
  <si>
    <t>B</t>
  </si>
  <si>
    <t>C</t>
  </si>
  <si>
    <t>Method A descriiption</t>
  </si>
  <si>
    <t>Method B description</t>
  </si>
  <si>
    <t>Method C description</t>
  </si>
  <si>
    <t>time of one block's worth of data (i.e. 64 bits of uncoded data)</t>
  </si>
  <si>
    <t>Lane Distribution Method 1</t>
  </si>
  <si>
    <t>Lane Distribution Method 2</t>
  </si>
  <si>
    <t>Number of lanes</t>
  </si>
  <si>
    <t>Lane</t>
  </si>
  <si>
    <t>Tx Option</t>
  </si>
  <si>
    <t>Tx Options</t>
  </si>
  <si>
    <t>lane distribution method</t>
  </si>
  <si>
    <t>dept timestamp</t>
  </si>
  <si>
    <t>arrival timestamp</t>
  </si>
  <si>
    <t>Link delay</t>
  </si>
  <si>
    <t>assumes the same delay for all lanes</t>
  </si>
  <si>
    <t>ps</t>
  </si>
  <si>
    <t>number of PCS lanes (max = 20)</t>
  </si>
  <si>
    <t>actual distrib dly</t>
  </si>
  <si>
    <t>actual arrival time</t>
  </si>
  <si>
    <t>actual arvl time</t>
  </si>
  <si>
    <t>actual dept time</t>
  </si>
  <si>
    <t>actual deskew dly</t>
  </si>
  <si>
    <t>actual merge dly</t>
  </si>
  <si>
    <t>modelled PHY dly</t>
  </si>
  <si>
    <t>Resulting time error</t>
  </si>
  <si>
    <t>measured link dly</t>
  </si>
  <si>
    <t>Rx Option</t>
  </si>
  <si>
    <t>Each Rx lane's MDI to xMII delay is different and is accounted for as such</t>
  </si>
  <si>
    <t>Blocks on NxPCS lane Tx MDI are not aligned, xMII to MDI delay is constant for every Tx PCS lane, blocks on every Tx PCS lane have different timestamps, differing by the block arrival delay on xMII</t>
  </si>
  <si>
    <t>Each Rx lane's MDI to xMII delay is different, but is accounted for as a predetermined constant delay because it can be balanced by a mirror delay on the Tx side</t>
  </si>
  <si>
    <t>Blocks on NxPCS lane Tx MDI are aligned, xMII to MDI delay is different for every Tx PCS lane, blocks on every Tx PCS lane have same timestamp because per-lane distribution delay is accounted for</t>
  </si>
  <si>
    <t>Blocks on NxPCS lane Tx MDI are aligned, xMII to MDI delay is different for every Tx PCS lane, blocks on Tx PCS lanes have different timestamps because a predetermined constant lane distribution delay is used for all lanes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</si>
</sst>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13">
    <xf numFmtId="0" fontId="0" fillId="0" borderId="0" xfId="0"/>
    <xf numFmtId="0" fontId="0" fillId="0" borderId="0" xfId="0" applyAlignment="1">
      <alignment horizontal="center"/>
    </xf>
    <xf numFmtId="0" fontId="0" fillId="3" borderId="0" xfId="0" applyFill="1" applyAlignment="1">
      <alignment horizontal="center"/>
    </xf>
    <xf numFmtId="0" fontId="0" fillId="0" borderId="0" xfId="0" applyAlignment="1">
      <alignment horizontal="right"/>
    </xf>
    <xf numFmtId="0" fontId="0" fillId="2" borderId="0" xfId="0" applyFill="1" applyAlignment="1">
      <alignment horizontal="center"/>
    </xf>
    <xf numFmtId="0" fontId="0" fillId="0" borderId="0" xfId="0" applyFill="1"/>
    <xf numFmtId="0" fontId="0" fillId="0" borderId="0" xfId="0" applyAlignment="1">
      <alignment horizontal="left"/>
    </xf>
    <xf numFmtId="0" fontId="1" fillId="2" borderId="0" xfId="0" applyFont="1" applyFill="1" applyAlignment="1">
      <alignment horizontal="center"/>
    </xf>
    <xf numFmtId="0" fontId="1" fillId="0" borderId="0" xfId="0" applyFont="1"/>
    <xf numFmtId="0" fontId="0" fillId="0" borderId="0" xfId="0" applyFill="1" applyAlignment="1">
      <alignment horizontal="center"/>
    </xf>
    <xf numFmtId="0" fontId="0" fillId="0" borderId="0" xfId="0" applyAlignment="1">
      <alignment vertical="center"/>
    </xf>
    <xf numFmtId="0" fontId="0" fillId="0" borderId="0" xfId="0" applyAlignment="1">
      <alignment horizontal="right" vertical="center"/>
    </xf>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8</xdr:row>
          <xdr:rowOff>38100</xdr:rowOff>
        </xdr:from>
        <xdr:to>
          <xdr:col>23</xdr:col>
          <xdr:colOff>563880</xdr:colOff>
          <xdr:row>21</xdr:row>
          <xdr:rowOff>114300</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Visio_Drawing.vsdx"/></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Y63"/>
  <sheetViews>
    <sheetView tabSelected="1" zoomScale="90" zoomScaleNormal="90" workbookViewId="0">
      <selection activeCell="G29" sqref="G29"/>
    </sheetView>
  </sheetViews>
  <sheetFormatPr defaultRowHeight="14.4" x14ac:dyDescent="0.3"/>
  <cols>
    <col min="2" max="2" width="6.33203125" customWidth="1"/>
    <col min="3" max="3" width="14.5546875" customWidth="1"/>
    <col min="4" max="4" width="9.33203125" customWidth="1"/>
    <col min="5" max="5" width="4.6640625" customWidth="1"/>
    <col min="6" max="6" width="8" customWidth="1"/>
    <col min="7" max="7" width="6.5546875" customWidth="1"/>
    <col min="8" max="8" width="8.5546875" customWidth="1"/>
    <col min="9" max="9" width="9.5546875" customWidth="1"/>
    <col min="10" max="10" width="23.5546875" customWidth="1"/>
    <col min="11" max="11" width="8.6640625" customWidth="1"/>
    <col min="12" max="12" width="13.5546875" customWidth="1"/>
    <col min="13" max="13" width="8.109375" customWidth="1"/>
    <col min="14" max="14" width="7.109375" customWidth="1"/>
    <col min="15" max="15" width="5.109375" customWidth="1"/>
    <col min="16" max="16" width="12.88671875" customWidth="1"/>
    <col min="17" max="17" width="8.44140625" customWidth="1"/>
    <col min="18" max="18" width="3.88671875" customWidth="1"/>
    <col min="19" max="19" width="11.33203125" customWidth="1"/>
    <col min="20" max="20" width="7.6640625" customWidth="1"/>
    <col min="21" max="21" width="6.5546875" customWidth="1"/>
    <col min="22" max="22" width="12.109375" customWidth="1"/>
    <col min="23" max="23" width="7.5546875" customWidth="1"/>
    <col min="24" max="24" width="17.33203125" customWidth="1"/>
    <col min="25" max="25" width="9.88671875" customWidth="1"/>
    <col min="26" max="26" width="7.33203125" customWidth="1"/>
  </cols>
  <sheetData>
    <row r="2" spans="2:23" x14ac:dyDescent="0.3">
      <c r="B2" s="12" t="s">
        <v>0</v>
      </c>
      <c r="C2" s="12"/>
      <c r="D2" s="2">
        <f>64*0.01*1000</f>
        <v>640</v>
      </c>
      <c r="E2" t="s">
        <v>19</v>
      </c>
      <c r="F2" t="s">
        <v>7</v>
      </c>
    </row>
    <row r="3" spans="2:23" x14ac:dyDescent="0.3">
      <c r="B3" s="12" t="s">
        <v>12</v>
      </c>
      <c r="C3" s="12"/>
      <c r="D3" s="2" t="s">
        <v>1</v>
      </c>
      <c r="F3" t="str">
        <f>IF(D3="A",Parameters!B5,IF(D3="B",Parameters!B6,Parameters!B7))</f>
        <v>Blocks on NxPCS lane Tx MDI are not aligned, xMII to MDI delay is constant for every Tx PCS lane, blocks on every Tx PCS lane have different timestamps, differing by the block arrival delay on xMII</v>
      </c>
    </row>
    <row r="4" spans="2:23" x14ac:dyDescent="0.3">
      <c r="B4" s="12" t="s">
        <v>30</v>
      </c>
      <c r="C4" s="12"/>
      <c r="D4" s="2">
        <v>1</v>
      </c>
      <c r="F4" t="str">
        <f>IF(D4=1,Parameters!B8,Parameters!B9)</f>
        <v>Each Rx lane's MDI to xMII delay is different and is accounted for as such</v>
      </c>
    </row>
    <row r="5" spans="2:23" x14ac:dyDescent="0.3">
      <c r="B5" s="12" t="s">
        <v>17</v>
      </c>
      <c r="C5" s="12"/>
      <c r="D5" s="2">
        <v>0</v>
      </c>
      <c r="E5" t="s">
        <v>19</v>
      </c>
      <c r="F5" t="s">
        <v>18</v>
      </c>
    </row>
    <row r="6" spans="2:23" x14ac:dyDescent="0.3">
      <c r="B6" s="12" t="s">
        <v>10</v>
      </c>
      <c r="C6" s="12"/>
      <c r="D6" s="2">
        <v>20</v>
      </c>
      <c r="F6" t="s">
        <v>20</v>
      </c>
      <c r="V6" s="5"/>
      <c r="W6" s="5"/>
    </row>
    <row r="7" spans="2:23" x14ac:dyDescent="0.3">
      <c r="B7" s="8" t="s">
        <v>28</v>
      </c>
      <c r="C7" s="6"/>
      <c r="D7" s="7">
        <f>MAX(ABS(MAX(Y44:Y63)-D5),ABS(MIN(Y44:Y63)-D5))</f>
        <v>0</v>
      </c>
      <c r="E7" t="s">
        <v>19</v>
      </c>
      <c r="V7" s="5"/>
      <c r="W7" s="5"/>
    </row>
    <row r="24" spans="1:25" x14ac:dyDescent="0.3">
      <c r="A24" s="11" t="s">
        <v>11</v>
      </c>
      <c r="B24" s="1">
        <v>0</v>
      </c>
      <c r="C24" s="11" t="s">
        <v>23</v>
      </c>
      <c r="D24" s="9">
        <v>0</v>
      </c>
      <c r="H24" s="11" t="s">
        <v>21</v>
      </c>
      <c r="I24" s="4">
        <f t="shared" ref="I24:I43" si="0">IF(B24&lt;D$6,IF(D$3="A",0,(D$6-B24-1)*D$2),"N/A")</f>
        <v>0</v>
      </c>
      <c r="J24" s="11" t="s">
        <v>24</v>
      </c>
      <c r="K24" s="4">
        <f t="shared" ref="K24:K43" si="1">IF(B24&lt;D$6,D24+I24,"N/A")</f>
        <v>0</v>
      </c>
      <c r="M24" s="11" t="s">
        <v>22</v>
      </c>
      <c r="N24" s="4">
        <f t="shared" ref="N24:N43" si="2">IF(B24&lt;D$6,K24+D$5,"N/A")</f>
        <v>0</v>
      </c>
      <c r="P24" s="11" t="s">
        <v>25</v>
      </c>
      <c r="Q24" s="4">
        <f t="shared" ref="Q24:Q33" si="3">IF(B24&lt;D$6,MAX(N24:N43)-N24,"N/A")</f>
        <v>12160</v>
      </c>
      <c r="S24" s="11" t="s">
        <v>26</v>
      </c>
      <c r="T24" s="4">
        <f t="shared" ref="T24:T43" si="4">IF(B24&lt;D$6,B24*D$2,"N/A")</f>
        <v>0</v>
      </c>
      <c r="V24" s="11" t="s">
        <v>22</v>
      </c>
      <c r="W24" s="4">
        <f t="shared" ref="W24:W43" si="5">IF(B24&lt;D$6,SUM(D24,I24,D$5,Q24,T24),"N/A")</f>
        <v>12160</v>
      </c>
      <c r="Y24" s="3"/>
    </row>
    <row r="25" spans="1:25" x14ac:dyDescent="0.3">
      <c r="A25" s="11"/>
      <c r="B25" s="1">
        <v>1</v>
      </c>
      <c r="C25" s="11"/>
      <c r="D25" s="4">
        <f t="shared" ref="D25:D43" si="6">IF(B25&lt;D$6,D24+D$2,"N/A")</f>
        <v>640</v>
      </c>
      <c r="G25" s="11"/>
      <c r="H25" s="11"/>
      <c r="I25" s="4">
        <f t="shared" si="0"/>
        <v>0</v>
      </c>
      <c r="J25" s="11"/>
      <c r="K25" s="4">
        <f t="shared" si="1"/>
        <v>640</v>
      </c>
      <c r="L25" s="10"/>
      <c r="M25" s="10"/>
      <c r="N25" s="4">
        <f t="shared" si="2"/>
        <v>640</v>
      </c>
      <c r="O25" s="10"/>
      <c r="P25" s="10"/>
      <c r="Q25" s="4">
        <f t="shared" si="3"/>
        <v>11520</v>
      </c>
      <c r="R25" s="10"/>
      <c r="S25" s="10"/>
      <c r="T25" s="4">
        <f t="shared" si="4"/>
        <v>640</v>
      </c>
      <c r="U25" s="10"/>
      <c r="V25" s="10"/>
      <c r="W25" s="4">
        <f t="shared" si="5"/>
        <v>12800</v>
      </c>
      <c r="Y25" s="3"/>
    </row>
    <row r="26" spans="1:25" x14ac:dyDescent="0.3">
      <c r="A26" s="11"/>
      <c r="B26" s="1">
        <v>2</v>
      </c>
      <c r="C26" s="11"/>
      <c r="D26" s="4">
        <f t="shared" si="6"/>
        <v>1280</v>
      </c>
      <c r="G26" s="11"/>
      <c r="H26" s="11"/>
      <c r="I26" s="4">
        <f t="shared" si="0"/>
        <v>0</v>
      </c>
      <c r="J26" s="11"/>
      <c r="K26" s="4">
        <f t="shared" si="1"/>
        <v>1280</v>
      </c>
      <c r="L26" s="10"/>
      <c r="M26" s="10"/>
      <c r="N26" s="4">
        <f t="shared" si="2"/>
        <v>1280</v>
      </c>
      <c r="O26" s="10"/>
      <c r="P26" s="10"/>
      <c r="Q26" s="4">
        <f t="shared" si="3"/>
        <v>10880</v>
      </c>
      <c r="R26" s="10"/>
      <c r="S26" s="10"/>
      <c r="T26" s="4">
        <f t="shared" si="4"/>
        <v>1280</v>
      </c>
      <c r="U26" s="10"/>
      <c r="V26" s="10"/>
      <c r="W26" s="4">
        <f t="shared" si="5"/>
        <v>13440</v>
      </c>
      <c r="Y26" s="3"/>
    </row>
    <row r="27" spans="1:25" x14ac:dyDescent="0.3">
      <c r="A27" s="11"/>
      <c r="B27" s="1">
        <v>3</v>
      </c>
      <c r="C27" s="11"/>
      <c r="D27" s="4">
        <f t="shared" si="6"/>
        <v>1920</v>
      </c>
      <c r="G27" s="11"/>
      <c r="H27" s="11"/>
      <c r="I27" s="4">
        <f t="shared" si="0"/>
        <v>0</v>
      </c>
      <c r="J27" s="11"/>
      <c r="K27" s="4">
        <f t="shared" si="1"/>
        <v>1920</v>
      </c>
      <c r="L27" s="10"/>
      <c r="M27" s="10"/>
      <c r="N27" s="4">
        <f t="shared" si="2"/>
        <v>1920</v>
      </c>
      <c r="O27" s="10"/>
      <c r="P27" s="10"/>
      <c r="Q27" s="4">
        <f t="shared" si="3"/>
        <v>10240</v>
      </c>
      <c r="R27" s="10"/>
      <c r="S27" s="10"/>
      <c r="T27" s="4">
        <f t="shared" si="4"/>
        <v>1920</v>
      </c>
      <c r="U27" s="10"/>
      <c r="V27" s="10"/>
      <c r="W27" s="4">
        <f t="shared" si="5"/>
        <v>14080</v>
      </c>
      <c r="Y27" s="3"/>
    </row>
    <row r="28" spans="1:25" x14ac:dyDescent="0.3">
      <c r="A28" s="11"/>
      <c r="B28" s="1">
        <v>4</v>
      </c>
      <c r="C28" s="11"/>
      <c r="D28" s="4">
        <f t="shared" si="6"/>
        <v>2560</v>
      </c>
      <c r="G28" s="11"/>
      <c r="H28" s="11"/>
      <c r="I28" s="4">
        <f t="shared" si="0"/>
        <v>0</v>
      </c>
      <c r="J28" s="11"/>
      <c r="K28" s="4">
        <f t="shared" si="1"/>
        <v>2560</v>
      </c>
      <c r="L28" s="10"/>
      <c r="M28" s="10"/>
      <c r="N28" s="4">
        <f t="shared" si="2"/>
        <v>2560</v>
      </c>
      <c r="O28" s="10"/>
      <c r="P28" s="10"/>
      <c r="Q28" s="4">
        <f t="shared" si="3"/>
        <v>9600</v>
      </c>
      <c r="R28" s="10"/>
      <c r="S28" s="10"/>
      <c r="T28" s="4">
        <f t="shared" si="4"/>
        <v>2560</v>
      </c>
      <c r="U28" s="10"/>
      <c r="V28" s="10"/>
      <c r="W28" s="4">
        <f t="shared" si="5"/>
        <v>14720</v>
      </c>
    </row>
    <row r="29" spans="1:25" x14ac:dyDescent="0.3">
      <c r="A29" s="11"/>
      <c r="B29" s="1">
        <v>5</v>
      </c>
      <c r="C29" s="11"/>
      <c r="D29" s="4">
        <f t="shared" si="6"/>
        <v>3200</v>
      </c>
      <c r="G29" s="11"/>
      <c r="H29" s="11"/>
      <c r="I29" s="4">
        <f t="shared" si="0"/>
        <v>0</v>
      </c>
      <c r="J29" s="11"/>
      <c r="K29" s="4">
        <f t="shared" si="1"/>
        <v>3200</v>
      </c>
      <c r="L29" s="10"/>
      <c r="M29" s="10"/>
      <c r="N29" s="4">
        <f t="shared" si="2"/>
        <v>3200</v>
      </c>
      <c r="O29" s="10"/>
      <c r="P29" s="10"/>
      <c r="Q29" s="4">
        <f t="shared" si="3"/>
        <v>8960</v>
      </c>
      <c r="R29" s="10"/>
      <c r="S29" s="10"/>
      <c r="T29" s="4">
        <f t="shared" si="4"/>
        <v>3200</v>
      </c>
      <c r="U29" s="10"/>
      <c r="V29" s="10"/>
      <c r="W29" s="4">
        <f t="shared" si="5"/>
        <v>15360</v>
      </c>
    </row>
    <row r="30" spans="1:25" x14ac:dyDescent="0.3">
      <c r="A30" s="11"/>
      <c r="B30" s="1">
        <v>6</v>
      </c>
      <c r="C30" s="11"/>
      <c r="D30" s="4">
        <f t="shared" si="6"/>
        <v>3840</v>
      </c>
      <c r="G30" s="11"/>
      <c r="H30" s="11"/>
      <c r="I30" s="4">
        <f t="shared" si="0"/>
        <v>0</v>
      </c>
      <c r="J30" s="11"/>
      <c r="K30" s="4">
        <f t="shared" si="1"/>
        <v>3840</v>
      </c>
      <c r="L30" s="10"/>
      <c r="M30" s="10"/>
      <c r="N30" s="4">
        <f t="shared" si="2"/>
        <v>3840</v>
      </c>
      <c r="O30" s="10"/>
      <c r="P30" s="10"/>
      <c r="Q30" s="4">
        <f t="shared" si="3"/>
        <v>8320</v>
      </c>
      <c r="R30" s="10"/>
      <c r="S30" s="10"/>
      <c r="T30" s="4">
        <f t="shared" si="4"/>
        <v>3840</v>
      </c>
      <c r="U30" s="10"/>
      <c r="V30" s="10"/>
      <c r="W30" s="4">
        <f t="shared" si="5"/>
        <v>16000</v>
      </c>
    </row>
    <row r="31" spans="1:25" x14ac:dyDescent="0.3">
      <c r="A31" s="11"/>
      <c r="B31" s="1">
        <v>7</v>
      </c>
      <c r="C31" s="11"/>
      <c r="D31" s="4">
        <f t="shared" si="6"/>
        <v>4480</v>
      </c>
      <c r="G31" s="11"/>
      <c r="H31" s="11"/>
      <c r="I31" s="4">
        <f t="shared" si="0"/>
        <v>0</v>
      </c>
      <c r="J31" s="11"/>
      <c r="K31" s="4">
        <f t="shared" si="1"/>
        <v>4480</v>
      </c>
      <c r="L31" s="10"/>
      <c r="M31" s="10"/>
      <c r="N31" s="4">
        <f t="shared" si="2"/>
        <v>4480</v>
      </c>
      <c r="O31" s="10"/>
      <c r="P31" s="10"/>
      <c r="Q31" s="4">
        <f t="shared" si="3"/>
        <v>7680</v>
      </c>
      <c r="R31" s="10"/>
      <c r="S31" s="10"/>
      <c r="T31" s="4">
        <f t="shared" si="4"/>
        <v>4480</v>
      </c>
      <c r="U31" s="10"/>
      <c r="V31" s="10"/>
      <c r="W31" s="4">
        <f t="shared" si="5"/>
        <v>16640</v>
      </c>
    </row>
    <row r="32" spans="1:25" x14ac:dyDescent="0.3">
      <c r="A32" s="11"/>
      <c r="B32" s="1">
        <v>8</v>
      </c>
      <c r="C32" s="11"/>
      <c r="D32" s="4">
        <f t="shared" si="6"/>
        <v>5120</v>
      </c>
      <c r="G32" s="11"/>
      <c r="H32" s="11"/>
      <c r="I32" s="4">
        <f t="shared" si="0"/>
        <v>0</v>
      </c>
      <c r="J32" s="11"/>
      <c r="K32" s="4">
        <f t="shared" si="1"/>
        <v>5120</v>
      </c>
      <c r="L32" s="10"/>
      <c r="M32" s="10"/>
      <c r="N32" s="4">
        <f t="shared" si="2"/>
        <v>5120</v>
      </c>
      <c r="O32" s="10"/>
      <c r="P32" s="10"/>
      <c r="Q32" s="4">
        <f t="shared" si="3"/>
        <v>7040</v>
      </c>
      <c r="R32" s="10"/>
      <c r="S32" s="10"/>
      <c r="T32" s="4">
        <f t="shared" si="4"/>
        <v>5120</v>
      </c>
      <c r="U32" s="10"/>
      <c r="V32" s="10"/>
      <c r="W32" s="4">
        <f t="shared" si="5"/>
        <v>17280</v>
      </c>
    </row>
    <row r="33" spans="1:25" x14ac:dyDescent="0.3">
      <c r="A33" s="11"/>
      <c r="B33" s="1">
        <v>9</v>
      </c>
      <c r="C33" s="11"/>
      <c r="D33" s="4">
        <f t="shared" si="6"/>
        <v>5760</v>
      </c>
      <c r="G33" s="11"/>
      <c r="H33" s="11"/>
      <c r="I33" s="4">
        <f t="shared" si="0"/>
        <v>0</v>
      </c>
      <c r="J33" s="11"/>
      <c r="K33" s="4">
        <f t="shared" si="1"/>
        <v>5760</v>
      </c>
      <c r="L33" s="10"/>
      <c r="M33" s="10"/>
      <c r="N33" s="4">
        <f t="shared" si="2"/>
        <v>5760</v>
      </c>
      <c r="O33" s="10"/>
      <c r="P33" s="10"/>
      <c r="Q33" s="4">
        <f t="shared" si="3"/>
        <v>6400</v>
      </c>
      <c r="R33" s="10"/>
      <c r="S33" s="10"/>
      <c r="T33" s="4">
        <f t="shared" si="4"/>
        <v>5760</v>
      </c>
      <c r="U33" s="10"/>
      <c r="V33" s="10"/>
      <c r="W33" s="4">
        <f t="shared" si="5"/>
        <v>17920</v>
      </c>
    </row>
    <row r="34" spans="1:25" x14ac:dyDescent="0.3">
      <c r="A34" s="11"/>
      <c r="B34" s="1">
        <v>10</v>
      </c>
      <c r="C34" s="11"/>
      <c r="D34" s="4">
        <f t="shared" si="6"/>
        <v>6400</v>
      </c>
      <c r="G34" s="11"/>
      <c r="H34" s="11"/>
      <c r="I34" s="4">
        <f t="shared" si="0"/>
        <v>0</v>
      </c>
      <c r="J34" s="11"/>
      <c r="K34" s="4">
        <f t="shared" si="1"/>
        <v>6400</v>
      </c>
      <c r="L34" s="10"/>
      <c r="M34" s="10"/>
      <c r="N34" s="4">
        <f t="shared" si="2"/>
        <v>6400</v>
      </c>
      <c r="O34" s="10"/>
      <c r="P34" s="10"/>
      <c r="Q34" s="4">
        <f t="shared" ref="Q34:Q43" si="7">IF(B34&lt;D$6,MAX(N34:N53)-N34,"N/A")</f>
        <v>5760</v>
      </c>
      <c r="R34" s="10"/>
      <c r="S34" s="10"/>
      <c r="T34" s="4">
        <f t="shared" si="4"/>
        <v>6400</v>
      </c>
      <c r="U34" s="10"/>
      <c r="V34" s="10"/>
      <c r="W34" s="4">
        <f t="shared" si="5"/>
        <v>18560</v>
      </c>
    </row>
    <row r="35" spans="1:25" x14ac:dyDescent="0.3">
      <c r="A35" s="11"/>
      <c r="B35" s="1">
        <v>11</v>
      </c>
      <c r="C35" s="11"/>
      <c r="D35" s="4">
        <f t="shared" si="6"/>
        <v>7040</v>
      </c>
      <c r="G35" s="11"/>
      <c r="H35" s="11"/>
      <c r="I35" s="4">
        <f t="shared" si="0"/>
        <v>0</v>
      </c>
      <c r="J35" s="11"/>
      <c r="K35" s="4">
        <f t="shared" si="1"/>
        <v>7040</v>
      </c>
      <c r="L35" s="10"/>
      <c r="M35" s="10"/>
      <c r="N35" s="4">
        <f t="shared" si="2"/>
        <v>7040</v>
      </c>
      <c r="O35" s="10"/>
      <c r="P35" s="10"/>
      <c r="Q35" s="4">
        <f t="shared" si="7"/>
        <v>5120</v>
      </c>
      <c r="R35" s="10"/>
      <c r="S35" s="10"/>
      <c r="T35" s="4">
        <f t="shared" si="4"/>
        <v>7040</v>
      </c>
      <c r="U35" s="10"/>
      <c r="V35" s="10"/>
      <c r="W35" s="4">
        <f t="shared" si="5"/>
        <v>19200</v>
      </c>
    </row>
    <row r="36" spans="1:25" x14ac:dyDescent="0.3">
      <c r="A36" s="11"/>
      <c r="B36" s="1">
        <v>12</v>
      </c>
      <c r="C36" s="11"/>
      <c r="D36" s="4">
        <f t="shared" si="6"/>
        <v>7680</v>
      </c>
      <c r="G36" s="11"/>
      <c r="H36" s="11"/>
      <c r="I36" s="4">
        <f t="shared" si="0"/>
        <v>0</v>
      </c>
      <c r="J36" s="11"/>
      <c r="K36" s="4">
        <f t="shared" si="1"/>
        <v>7680</v>
      </c>
      <c r="L36" s="10"/>
      <c r="M36" s="10"/>
      <c r="N36" s="4">
        <f t="shared" si="2"/>
        <v>7680</v>
      </c>
      <c r="O36" s="10"/>
      <c r="P36" s="10"/>
      <c r="Q36" s="4">
        <f t="shared" si="7"/>
        <v>4480</v>
      </c>
      <c r="R36" s="10"/>
      <c r="S36" s="10"/>
      <c r="T36" s="4">
        <f t="shared" si="4"/>
        <v>7680</v>
      </c>
      <c r="U36" s="10"/>
      <c r="V36" s="10"/>
      <c r="W36" s="4">
        <f t="shared" si="5"/>
        <v>19840</v>
      </c>
    </row>
    <row r="37" spans="1:25" x14ac:dyDescent="0.3">
      <c r="A37" s="11"/>
      <c r="B37" s="1">
        <v>13</v>
      </c>
      <c r="C37" s="11"/>
      <c r="D37" s="4">
        <f t="shared" si="6"/>
        <v>8320</v>
      </c>
      <c r="G37" s="11"/>
      <c r="H37" s="11"/>
      <c r="I37" s="4">
        <f t="shared" si="0"/>
        <v>0</v>
      </c>
      <c r="J37" s="11"/>
      <c r="K37" s="4">
        <f t="shared" si="1"/>
        <v>8320</v>
      </c>
      <c r="L37" s="10"/>
      <c r="M37" s="10"/>
      <c r="N37" s="4">
        <f t="shared" si="2"/>
        <v>8320</v>
      </c>
      <c r="O37" s="10"/>
      <c r="P37" s="10"/>
      <c r="Q37" s="4">
        <f t="shared" si="7"/>
        <v>3840</v>
      </c>
      <c r="R37" s="10"/>
      <c r="S37" s="10"/>
      <c r="T37" s="4">
        <f t="shared" si="4"/>
        <v>8320</v>
      </c>
      <c r="U37" s="10"/>
      <c r="V37" s="10"/>
      <c r="W37" s="4">
        <f t="shared" si="5"/>
        <v>20480</v>
      </c>
    </row>
    <row r="38" spans="1:25" x14ac:dyDescent="0.3">
      <c r="A38" s="11"/>
      <c r="B38" s="1">
        <v>14</v>
      </c>
      <c r="C38" s="11"/>
      <c r="D38" s="4">
        <f t="shared" si="6"/>
        <v>8960</v>
      </c>
      <c r="G38" s="11"/>
      <c r="H38" s="11"/>
      <c r="I38" s="4">
        <f t="shared" si="0"/>
        <v>0</v>
      </c>
      <c r="J38" s="11"/>
      <c r="K38" s="4">
        <f t="shared" si="1"/>
        <v>8960</v>
      </c>
      <c r="L38" s="10"/>
      <c r="M38" s="10"/>
      <c r="N38" s="4">
        <f t="shared" si="2"/>
        <v>8960</v>
      </c>
      <c r="O38" s="10"/>
      <c r="P38" s="10"/>
      <c r="Q38" s="4">
        <f t="shared" si="7"/>
        <v>3200</v>
      </c>
      <c r="R38" s="10"/>
      <c r="S38" s="10"/>
      <c r="T38" s="4">
        <f t="shared" si="4"/>
        <v>8960</v>
      </c>
      <c r="U38" s="10"/>
      <c r="V38" s="10"/>
      <c r="W38" s="4">
        <f t="shared" si="5"/>
        <v>21120</v>
      </c>
    </row>
    <row r="39" spans="1:25" x14ac:dyDescent="0.3">
      <c r="A39" s="11"/>
      <c r="B39" s="1">
        <v>15</v>
      </c>
      <c r="C39" s="11"/>
      <c r="D39" s="4">
        <f t="shared" si="6"/>
        <v>9600</v>
      </c>
      <c r="G39" s="11"/>
      <c r="H39" s="11"/>
      <c r="I39" s="4">
        <f t="shared" si="0"/>
        <v>0</v>
      </c>
      <c r="J39" s="11"/>
      <c r="K39" s="4">
        <f t="shared" si="1"/>
        <v>9600</v>
      </c>
      <c r="L39" s="10"/>
      <c r="M39" s="10"/>
      <c r="N39" s="4">
        <f t="shared" si="2"/>
        <v>9600</v>
      </c>
      <c r="O39" s="10"/>
      <c r="P39" s="10"/>
      <c r="Q39" s="4">
        <f t="shared" si="7"/>
        <v>2560</v>
      </c>
      <c r="R39" s="10"/>
      <c r="S39" s="10"/>
      <c r="T39" s="4">
        <f t="shared" si="4"/>
        <v>9600</v>
      </c>
      <c r="U39" s="10"/>
      <c r="V39" s="10"/>
      <c r="W39" s="4">
        <f t="shared" si="5"/>
        <v>21760</v>
      </c>
    </row>
    <row r="40" spans="1:25" x14ac:dyDescent="0.3">
      <c r="A40" s="11"/>
      <c r="B40" s="1">
        <v>16</v>
      </c>
      <c r="C40" s="11"/>
      <c r="D40" s="4">
        <f t="shared" si="6"/>
        <v>10240</v>
      </c>
      <c r="G40" s="11"/>
      <c r="H40" s="11"/>
      <c r="I40" s="4">
        <f t="shared" si="0"/>
        <v>0</v>
      </c>
      <c r="J40" s="11"/>
      <c r="K40" s="4">
        <f t="shared" si="1"/>
        <v>10240</v>
      </c>
      <c r="L40" s="10"/>
      <c r="M40" s="10"/>
      <c r="N40" s="4">
        <f t="shared" si="2"/>
        <v>10240</v>
      </c>
      <c r="O40" s="10"/>
      <c r="P40" s="10"/>
      <c r="Q40" s="4">
        <f t="shared" si="7"/>
        <v>1920</v>
      </c>
      <c r="R40" s="10"/>
      <c r="S40" s="10"/>
      <c r="T40" s="4">
        <f t="shared" si="4"/>
        <v>10240</v>
      </c>
      <c r="U40" s="10"/>
      <c r="V40" s="10"/>
      <c r="W40" s="4">
        <f t="shared" si="5"/>
        <v>22400</v>
      </c>
    </row>
    <row r="41" spans="1:25" x14ac:dyDescent="0.3">
      <c r="A41" s="11"/>
      <c r="B41" s="1">
        <v>17</v>
      </c>
      <c r="C41" s="11"/>
      <c r="D41" s="4">
        <f t="shared" si="6"/>
        <v>10880</v>
      </c>
      <c r="G41" s="11"/>
      <c r="H41" s="11"/>
      <c r="I41" s="4">
        <f t="shared" si="0"/>
        <v>0</v>
      </c>
      <c r="J41" s="11"/>
      <c r="K41" s="4">
        <f t="shared" si="1"/>
        <v>10880</v>
      </c>
      <c r="L41" s="10"/>
      <c r="M41" s="10"/>
      <c r="N41" s="4">
        <f t="shared" si="2"/>
        <v>10880</v>
      </c>
      <c r="O41" s="10"/>
      <c r="P41" s="10"/>
      <c r="Q41" s="4">
        <f t="shared" si="7"/>
        <v>1280</v>
      </c>
      <c r="R41" s="10"/>
      <c r="S41" s="10"/>
      <c r="T41" s="4">
        <f t="shared" si="4"/>
        <v>10880</v>
      </c>
      <c r="U41" s="10"/>
      <c r="V41" s="10"/>
      <c r="W41" s="4">
        <f t="shared" si="5"/>
        <v>23040</v>
      </c>
    </row>
    <row r="42" spans="1:25" x14ac:dyDescent="0.3">
      <c r="A42" s="11"/>
      <c r="B42" s="1">
        <v>18</v>
      </c>
      <c r="C42" s="11"/>
      <c r="D42" s="4">
        <f t="shared" si="6"/>
        <v>11520</v>
      </c>
      <c r="G42" s="11"/>
      <c r="H42" s="11"/>
      <c r="I42" s="4">
        <f t="shared" si="0"/>
        <v>0</v>
      </c>
      <c r="J42" s="11"/>
      <c r="K42" s="4">
        <f t="shared" si="1"/>
        <v>11520</v>
      </c>
      <c r="L42" s="10"/>
      <c r="M42" s="10"/>
      <c r="N42" s="4">
        <f t="shared" si="2"/>
        <v>11520</v>
      </c>
      <c r="O42" s="10"/>
      <c r="P42" s="10"/>
      <c r="Q42" s="4">
        <f t="shared" si="7"/>
        <v>640</v>
      </c>
      <c r="R42" s="10"/>
      <c r="S42" s="10"/>
      <c r="T42" s="4">
        <f t="shared" si="4"/>
        <v>11520</v>
      </c>
      <c r="U42" s="10"/>
      <c r="V42" s="10"/>
      <c r="W42" s="4">
        <f t="shared" si="5"/>
        <v>23680</v>
      </c>
    </row>
    <row r="43" spans="1:25" x14ac:dyDescent="0.3">
      <c r="A43" s="11"/>
      <c r="B43" s="1">
        <v>19</v>
      </c>
      <c r="C43" s="11"/>
      <c r="D43" s="4">
        <f t="shared" si="6"/>
        <v>12160</v>
      </c>
      <c r="G43" s="11"/>
      <c r="H43" s="11"/>
      <c r="I43" s="4">
        <f t="shared" si="0"/>
        <v>0</v>
      </c>
      <c r="J43" s="11"/>
      <c r="K43" s="4">
        <f t="shared" si="1"/>
        <v>12160</v>
      </c>
      <c r="L43" s="10"/>
      <c r="M43" s="10"/>
      <c r="N43" s="4">
        <f t="shared" si="2"/>
        <v>12160</v>
      </c>
      <c r="O43" s="10"/>
      <c r="P43" s="10"/>
      <c r="Q43" s="4">
        <f t="shared" si="7"/>
        <v>0</v>
      </c>
      <c r="R43" s="10"/>
      <c r="S43" s="10"/>
      <c r="T43" s="4">
        <f t="shared" si="4"/>
        <v>12160</v>
      </c>
      <c r="U43" s="10"/>
      <c r="V43" s="10"/>
      <c r="W43" s="4">
        <f t="shared" si="5"/>
        <v>24320</v>
      </c>
    </row>
    <row r="44" spans="1:25" x14ac:dyDescent="0.3">
      <c r="A44" s="11" t="s">
        <v>11</v>
      </c>
      <c r="B44" s="1">
        <v>0</v>
      </c>
      <c r="H44" s="11" t="s">
        <v>27</v>
      </c>
      <c r="I44" s="4">
        <f>IF(B24&lt;D$6,IF(OR(D$3="A",D$3="B"),I24,AVERAGE(D$24:D$43)),"N/A")</f>
        <v>0</v>
      </c>
      <c r="J44" s="11" t="s">
        <v>15</v>
      </c>
      <c r="K44" s="4">
        <f>IF(B24&lt;D$6,D24+I44,"N/A")</f>
        <v>0</v>
      </c>
      <c r="S44" s="11" t="s">
        <v>27</v>
      </c>
      <c r="T44" s="4">
        <f>IF(B24&lt;D$6,IF(D$4=1,Q24+T24,Q24+AVERAGE(T$24:T$43)),"N/A")</f>
        <v>12160</v>
      </c>
      <c r="V44" s="11" t="s">
        <v>16</v>
      </c>
      <c r="W44" s="4">
        <f>IF(B24&lt;D$6,W24-T44,"N/A")</f>
        <v>0</v>
      </c>
      <c r="X44" s="11" t="s">
        <v>29</v>
      </c>
      <c r="Y44" s="4">
        <f>IF(B24&lt;D$6,W44-K44,"N/A")</f>
        <v>0</v>
      </c>
    </row>
    <row r="45" spans="1:25" x14ac:dyDescent="0.3">
      <c r="A45" s="10"/>
      <c r="B45" s="1">
        <v>1</v>
      </c>
      <c r="G45" s="10"/>
      <c r="H45" s="10"/>
      <c r="I45" s="4">
        <f>IF(B25&lt;D$6,IF(OR(D$3="A",D$3="B"),I25,AVERAGE(D$24:D$43)),"N/A")</f>
        <v>0</v>
      </c>
      <c r="J45" s="11"/>
      <c r="K45" s="4">
        <f>IF(B25&lt;D$6,D25+I45,"N/A")</f>
        <v>640</v>
      </c>
      <c r="R45" s="10"/>
      <c r="S45" s="10"/>
      <c r="T45" s="4">
        <f>IF(B25&lt;D$6,IF(D$4=1,Q25+T25,Q25+AVERAGE(T$24:T$43)),"N/A")</f>
        <v>12160</v>
      </c>
      <c r="U45" s="10"/>
      <c r="V45" s="10"/>
      <c r="W45" s="4">
        <f>IF(B25&lt;D$6,W25-T45,"N/A")</f>
        <v>640</v>
      </c>
      <c r="X45" s="11"/>
      <c r="Y45" s="4">
        <f t="shared" ref="Y45:Y63" si="8">IF(B25&lt;D$6,W45-K45,"N/A")</f>
        <v>0</v>
      </c>
    </row>
    <row r="46" spans="1:25" x14ac:dyDescent="0.3">
      <c r="A46" s="10"/>
      <c r="B46" s="1">
        <v>2</v>
      </c>
      <c r="G46" s="10"/>
      <c r="H46" s="10"/>
      <c r="I46" s="4">
        <f t="shared" ref="I46:I63" si="9">IF(B26&lt;D$6,IF(OR(D$3="A",D$3="B"),I26,AVERAGE(D$24:D$43)),"N/A")</f>
        <v>0</v>
      </c>
      <c r="J46" s="11"/>
      <c r="K46" s="4">
        <f>IF(B26&lt;D$6,D26+I46,"N/A")</f>
        <v>1280</v>
      </c>
      <c r="R46" s="10"/>
      <c r="S46" s="10"/>
      <c r="T46" s="4">
        <f t="shared" ref="T46:T63" si="10">IF(B26&lt;D$6,IF(D$4=1,Q26+T26,Q26+AVERAGE(T$24:T$43)),"N/A")</f>
        <v>12160</v>
      </c>
      <c r="U46" s="10"/>
      <c r="V46" s="10"/>
      <c r="W46" s="4">
        <f>IF(B26&lt;D$6,W26-T46,"N/A")</f>
        <v>1280</v>
      </c>
      <c r="X46" s="11"/>
      <c r="Y46" s="4">
        <f t="shared" si="8"/>
        <v>0</v>
      </c>
    </row>
    <row r="47" spans="1:25" x14ac:dyDescent="0.3">
      <c r="A47" s="10"/>
      <c r="B47" s="1">
        <v>3</v>
      </c>
      <c r="G47" s="10"/>
      <c r="H47" s="10"/>
      <c r="I47" s="4">
        <f t="shared" si="9"/>
        <v>0</v>
      </c>
      <c r="J47" s="11"/>
      <c r="K47" s="4">
        <f t="shared" ref="K47:K63" si="11">IF(B27&lt;D$6,D27+I47,"N/A")</f>
        <v>1920</v>
      </c>
      <c r="R47" s="10"/>
      <c r="S47" s="10"/>
      <c r="T47" s="4">
        <f t="shared" si="10"/>
        <v>12160</v>
      </c>
      <c r="U47" s="10"/>
      <c r="V47" s="10"/>
      <c r="W47" s="4">
        <f>IF(B27&lt;D$6,W27-T47,"N/A")</f>
        <v>1920</v>
      </c>
      <c r="X47" s="11"/>
      <c r="Y47" s="4">
        <f t="shared" si="8"/>
        <v>0</v>
      </c>
    </row>
    <row r="48" spans="1:25" x14ac:dyDescent="0.3">
      <c r="A48" s="10"/>
      <c r="B48" s="1">
        <v>4</v>
      </c>
      <c r="G48" s="10"/>
      <c r="H48" s="10"/>
      <c r="I48" s="4">
        <f t="shared" si="9"/>
        <v>0</v>
      </c>
      <c r="J48" s="11"/>
      <c r="K48" s="4">
        <f t="shared" si="11"/>
        <v>2560</v>
      </c>
      <c r="R48" s="10"/>
      <c r="S48" s="10"/>
      <c r="T48" s="4">
        <f t="shared" si="10"/>
        <v>12160</v>
      </c>
      <c r="U48" s="10"/>
      <c r="V48" s="10"/>
      <c r="W48" s="4">
        <f t="shared" ref="W48:W63" si="12">IF(B28&lt;D$6,W28-T48,"N/A")</f>
        <v>2560</v>
      </c>
      <c r="X48" s="11"/>
      <c r="Y48" s="4">
        <f t="shared" si="8"/>
        <v>0</v>
      </c>
    </row>
    <row r="49" spans="1:25" x14ac:dyDescent="0.3">
      <c r="A49" s="10"/>
      <c r="B49" s="1">
        <v>5</v>
      </c>
      <c r="G49" s="10"/>
      <c r="H49" s="10"/>
      <c r="I49" s="4">
        <f t="shared" si="9"/>
        <v>0</v>
      </c>
      <c r="J49" s="11"/>
      <c r="K49" s="4">
        <f t="shared" si="11"/>
        <v>3200</v>
      </c>
      <c r="R49" s="10"/>
      <c r="S49" s="10"/>
      <c r="T49" s="4">
        <f t="shared" si="10"/>
        <v>12160</v>
      </c>
      <c r="U49" s="10"/>
      <c r="V49" s="10"/>
      <c r="W49" s="4">
        <f t="shared" si="12"/>
        <v>3200</v>
      </c>
      <c r="X49" s="11"/>
      <c r="Y49" s="4">
        <f t="shared" si="8"/>
        <v>0</v>
      </c>
    </row>
    <row r="50" spans="1:25" x14ac:dyDescent="0.3">
      <c r="A50" s="10"/>
      <c r="B50" s="1">
        <v>6</v>
      </c>
      <c r="G50" s="10"/>
      <c r="H50" s="10"/>
      <c r="I50" s="4">
        <f t="shared" si="9"/>
        <v>0</v>
      </c>
      <c r="J50" s="11"/>
      <c r="K50" s="4">
        <f t="shared" si="11"/>
        <v>3840</v>
      </c>
      <c r="R50" s="10"/>
      <c r="S50" s="10"/>
      <c r="T50" s="4">
        <f t="shared" si="10"/>
        <v>12160</v>
      </c>
      <c r="U50" s="10"/>
      <c r="V50" s="10"/>
      <c r="W50" s="4">
        <f t="shared" si="12"/>
        <v>3840</v>
      </c>
      <c r="X50" s="11"/>
      <c r="Y50" s="4">
        <f t="shared" si="8"/>
        <v>0</v>
      </c>
    </row>
    <row r="51" spans="1:25" x14ac:dyDescent="0.3">
      <c r="A51" s="10"/>
      <c r="B51" s="1">
        <v>7</v>
      </c>
      <c r="G51" s="10"/>
      <c r="H51" s="10"/>
      <c r="I51" s="4">
        <f t="shared" si="9"/>
        <v>0</v>
      </c>
      <c r="J51" s="11"/>
      <c r="K51" s="4">
        <f t="shared" si="11"/>
        <v>4480</v>
      </c>
      <c r="R51" s="10"/>
      <c r="S51" s="10"/>
      <c r="T51" s="4">
        <f t="shared" si="10"/>
        <v>12160</v>
      </c>
      <c r="U51" s="10"/>
      <c r="V51" s="10"/>
      <c r="W51" s="4">
        <f t="shared" si="12"/>
        <v>4480</v>
      </c>
      <c r="X51" s="11"/>
      <c r="Y51" s="4">
        <f t="shared" si="8"/>
        <v>0</v>
      </c>
    </row>
    <row r="52" spans="1:25" x14ac:dyDescent="0.3">
      <c r="A52" s="10"/>
      <c r="B52" s="1">
        <v>8</v>
      </c>
      <c r="G52" s="10"/>
      <c r="H52" s="10"/>
      <c r="I52" s="4">
        <f t="shared" si="9"/>
        <v>0</v>
      </c>
      <c r="J52" s="11"/>
      <c r="K52" s="4">
        <f t="shared" si="11"/>
        <v>5120</v>
      </c>
      <c r="R52" s="10"/>
      <c r="S52" s="10"/>
      <c r="T52" s="4">
        <f t="shared" si="10"/>
        <v>12160</v>
      </c>
      <c r="U52" s="10"/>
      <c r="V52" s="10"/>
      <c r="W52" s="4">
        <f t="shared" si="12"/>
        <v>5120</v>
      </c>
      <c r="X52" s="11"/>
      <c r="Y52" s="4">
        <f t="shared" si="8"/>
        <v>0</v>
      </c>
    </row>
    <row r="53" spans="1:25" x14ac:dyDescent="0.3">
      <c r="A53" s="10"/>
      <c r="B53" s="1">
        <v>9</v>
      </c>
      <c r="G53" s="10"/>
      <c r="H53" s="10"/>
      <c r="I53" s="4">
        <f t="shared" si="9"/>
        <v>0</v>
      </c>
      <c r="J53" s="11"/>
      <c r="K53" s="4">
        <f t="shared" si="11"/>
        <v>5760</v>
      </c>
      <c r="R53" s="10"/>
      <c r="S53" s="10"/>
      <c r="T53" s="4">
        <f t="shared" si="10"/>
        <v>12160</v>
      </c>
      <c r="U53" s="10"/>
      <c r="V53" s="10"/>
      <c r="W53" s="4">
        <f t="shared" si="12"/>
        <v>5760</v>
      </c>
      <c r="X53" s="11"/>
      <c r="Y53" s="4">
        <f t="shared" si="8"/>
        <v>0</v>
      </c>
    </row>
    <row r="54" spans="1:25" x14ac:dyDescent="0.3">
      <c r="A54" s="10"/>
      <c r="B54" s="1">
        <v>10</v>
      </c>
      <c r="G54" s="10"/>
      <c r="H54" s="10"/>
      <c r="I54" s="4">
        <f t="shared" si="9"/>
        <v>0</v>
      </c>
      <c r="J54" s="11"/>
      <c r="K54" s="4">
        <f t="shared" si="11"/>
        <v>6400</v>
      </c>
      <c r="R54" s="10"/>
      <c r="S54" s="10"/>
      <c r="T54" s="4">
        <f t="shared" si="10"/>
        <v>12160</v>
      </c>
      <c r="U54" s="10"/>
      <c r="V54" s="10"/>
      <c r="W54" s="4">
        <f t="shared" si="12"/>
        <v>6400</v>
      </c>
      <c r="X54" s="11"/>
      <c r="Y54" s="4">
        <f t="shared" si="8"/>
        <v>0</v>
      </c>
    </row>
    <row r="55" spans="1:25" x14ac:dyDescent="0.3">
      <c r="A55" s="10"/>
      <c r="B55" s="1">
        <v>11</v>
      </c>
      <c r="G55" s="10"/>
      <c r="H55" s="10"/>
      <c r="I55" s="4">
        <f t="shared" si="9"/>
        <v>0</v>
      </c>
      <c r="J55" s="11"/>
      <c r="K55" s="4">
        <f t="shared" si="11"/>
        <v>7040</v>
      </c>
      <c r="R55" s="10"/>
      <c r="S55" s="10"/>
      <c r="T55" s="4">
        <f t="shared" si="10"/>
        <v>12160</v>
      </c>
      <c r="U55" s="10"/>
      <c r="V55" s="10"/>
      <c r="W55" s="4">
        <f t="shared" si="12"/>
        <v>7040</v>
      </c>
      <c r="X55" s="11"/>
      <c r="Y55" s="4">
        <f t="shared" si="8"/>
        <v>0</v>
      </c>
    </row>
    <row r="56" spans="1:25" x14ac:dyDescent="0.3">
      <c r="A56" s="10"/>
      <c r="B56" s="1">
        <v>12</v>
      </c>
      <c r="G56" s="10"/>
      <c r="H56" s="10"/>
      <c r="I56" s="4">
        <f t="shared" si="9"/>
        <v>0</v>
      </c>
      <c r="J56" s="11"/>
      <c r="K56" s="4">
        <f t="shared" si="11"/>
        <v>7680</v>
      </c>
      <c r="R56" s="10"/>
      <c r="S56" s="10"/>
      <c r="T56" s="4">
        <f t="shared" si="10"/>
        <v>12160</v>
      </c>
      <c r="U56" s="10"/>
      <c r="V56" s="10"/>
      <c r="W56" s="4">
        <f t="shared" si="12"/>
        <v>7680</v>
      </c>
      <c r="X56" s="11"/>
      <c r="Y56" s="4">
        <f t="shared" si="8"/>
        <v>0</v>
      </c>
    </row>
    <row r="57" spans="1:25" x14ac:dyDescent="0.3">
      <c r="A57" s="10"/>
      <c r="B57" s="1">
        <v>13</v>
      </c>
      <c r="G57" s="10"/>
      <c r="H57" s="10"/>
      <c r="I57" s="4">
        <f t="shared" si="9"/>
        <v>0</v>
      </c>
      <c r="J57" s="11"/>
      <c r="K57" s="4">
        <f t="shared" si="11"/>
        <v>8320</v>
      </c>
      <c r="R57" s="10"/>
      <c r="S57" s="10"/>
      <c r="T57" s="4">
        <f t="shared" si="10"/>
        <v>12160</v>
      </c>
      <c r="U57" s="10"/>
      <c r="V57" s="10"/>
      <c r="W57" s="4">
        <f t="shared" si="12"/>
        <v>8320</v>
      </c>
      <c r="X57" s="11"/>
      <c r="Y57" s="4">
        <f t="shared" si="8"/>
        <v>0</v>
      </c>
    </row>
    <row r="58" spans="1:25" x14ac:dyDescent="0.3">
      <c r="A58" s="10"/>
      <c r="B58" s="1">
        <v>14</v>
      </c>
      <c r="G58" s="10"/>
      <c r="H58" s="10"/>
      <c r="I58" s="4">
        <f t="shared" si="9"/>
        <v>0</v>
      </c>
      <c r="J58" s="11"/>
      <c r="K58" s="4">
        <f t="shared" si="11"/>
        <v>8960</v>
      </c>
      <c r="R58" s="10"/>
      <c r="S58" s="10"/>
      <c r="T58" s="4">
        <f t="shared" si="10"/>
        <v>12160</v>
      </c>
      <c r="U58" s="10"/>
      <c r="V58" s="10"/>
      <c r="W58" s="4">
        <f t="shared" si="12"/>
        <v>8960</v>
      </c>
      <c r="X58" s="11"/>
      <c r="Y58" s="4">
        <f t="shared" si="8"/>
        <v>0</v>
      </c>
    </row>
    <row r="59" spans="1:25" x14ac:dyDescent="0.3">
      <c r="A59" s="10"/>
      <c r="B59" s="1">
        <v>15</v>
      </c>
      <c r="G59" s="10"/>
      <c r="H59" s="10"/>
      <c r="I59" s="4">
        <f t="shared" si="9"/>
        <v>0</v>
      </c>
      <c r="J59" s="11"/>
      <c r="K59" s="4">
        <f t="shared" si="11"/>
        <v>9600</v>
      </c>
      <c r="R59" s="10"/>
      <c r="S59" s="10"/>
      <c r="T59" s="4">
        <f t="shared" si="10"/>
        <v>12160</v>
      </c>
      <c r="U59" s="10"/>
      <c r="V59" s="10"/>
      <c r="W59" s="4">
        <f t="shared" si="12"/>
        <v>9600</v>
      </c>
      <c r="X59" s="11"/>
      <c r="Y59" s="4">
        <f t="shared" si="8"/>
        <v>0</v>
      </c>
    </row>
    <row r="60" spans="1:25" x14ac:dyDescent="0.3">
      <c r="A60" s="10"/>
      <c r="B60" s="1">
        <v>16</v>
      </c>
      <c r="G60" s="10"/>
      <c r="H60" s="10"/>
      <c r="I60" s="4">
        <f t="shared" si="9"/>
        <v>0</v>
      </c>
      <c r="J60" s="11"/>
      <c r="K60" s="4">
        <f t="shared" si="11"/>
        <v>10240</v>
      </c>
      <c r="R60" s="10"/>
      <c r="S60" s="10"/>
      <c r="T60" s="4">
        <f t="shared" si="10"/>
        <v>12160</v>
      </c>
      <c r="U60" s="10"/>
      <c r="V60" s="10"/>
      <c r="W60" s="4">
        <f t="shared" si="12"/>
        <v>10240</v>
      </c>
      <c r="X60" s="11"/>
      <c r="Y60" s="4">
        <f t="shared" si="8"/>
        <v>0</v>
      </c>
    </row>
    <row r="61" spans="1:25" x14ac:dyDescent="0.3">
      <c r="A61" s="10"/>
      <c r="B61" s="1">
        <v>17</v>
      </c>
      <c r="G61" s="10"/>
      <c r="H61" s="10"/>
      <c r="I61" s="4">
        <f t="shared" si="9"/>
        <v>0</v>
      </c>
      <c r="J61" s="11"/>
      <c r="K61" s="4">
        <f t="shared" si="11"/>
        <v>10880</v>
      </c>
      <c r="R61" s="10"/>
      <c r="S61" s="10"/>
      <c r="T61" s="4">
        <f t="shared" si="10"/>
        <v>12160</v>
      </c>
      <c r="U61" s="10"/>
      <c r="V61" s="10"/>
      <c r="W61" s="4">
        <f t="shared" si="12"/>
        <v>10880</v>
      </c>
      <c r="X61" s="11"/>
      <c r="Y61" s="4">
        <f t="shared" si="8"/>
        <v>0</v>
      </c>
    </row>
    <row r="62" spans="1:25" x14ac:dyDescent="0.3">
      <c r="A62" s="10"/>
      <c r="B62" s="1">
        <v>18</v>
      </c>
      <c r="G62" s="10"/>
      <c r="H62" s="10"/>
      <c r="I62" s="4">
        <f t="shared" si="9"/>
        <v>0</v>
      </c>
      <c r="J62" s="11"/>
      <c r="K62" s="4">
        <f t="shared" si="11"/>
        <v>11520</v>
      </c>
      <c r="R62" s="10"/>
      <c r="S62" s="10"/>
      <c r="T62" s="4">
        <f t="shared" si="10"/>
        <v>12160</v>
      </c>
      <c r="U62" s="10"/>
      <c r="V62" s="10"/>
      <c r="W62" s="4">
        <f t="shared" si="12"/>
        <v>11520</v>
      </c>
      <c r="X62" s="11"/>
      <c r="Y62" s="4">
        <f t="shared" si="8"/>
        <v>0</v>
      </c>
    </row>
    <row r="63" spans="1:25" x14ac:dyDescent="0.3">
      <c r="A63" s="10"/>
      <c r="B63" s="1">
        <v>19</v>
      </c>
      <c r="G63" s="10"/>
      <c r="H63" s="10"/>
      <c r="I63" s="4">
        <f t="shared" si="9"/>
        <v>0</v>
      </c>
      <c r="J63" s="11"/>
      <c r="K63" s="4">
        <f t="shared" si="11"/>
        <v>12160</v>
      </c>
      <c r="R63" s="10"/>
      <c r="S63" s="10"/>
      <c r="T63" s="4">
        <f t="shared" si="10"/>
        <v>12160</v>
      </c>
      <c r="U63" s="10"/>
      <c r="V63" s="10"/>
      <c r="W63" s="4">
        <f t="shared" si="12"/>
        <v>12160</v>
      </c>
      <c r="X63" s="11"/>
      <c r="Y63" s="4">
        <f t="shared" si="8"/>
        <v>0</v>
      </c>
    </row>
  </sheetData>
  <mergeCells count="5">
    <mergeCell ref="B2:C2"/>
    <mergeCell ref="B3:C3"/>
    <mergeCell ref="B4:C4"/>
    <mergeCell ref="B5:C5"/>
    <mergeCell ref="B6:C6"/>
  </mergeCells>
  <pageMargins left="0.7" right="0.7" top="0.75" bottom="0.75" header="0.3" footer="0.3"/>
  <pageSetup orientation="portrait" r:id="rId1"/>
  <drawing r:id="rId2"/>
  <legacyDrawing r:id="rId3"/>
  <oleObjects>
    <mc:AlternateContent xmlns:mc="http://schemas.openxmlformats.org/markup-compatibility/2006">
      <mc:Choice Requires="x14">
        <oleObject progId="Visio.Drawing.15" shapeId="1027" r:id="rId4">
          <objectPr defaultSize="0" autoPict="0" r:id="rId5">
            <anchor moveWithCells="1">
              <from>
                <xdr:col>1</xdr:col>
                <xdr:colOff>114300</xdr:colOff>
                <xdr:row>8</xdr:row>
                <xdr:rowOff>38100</xdr:rowOff>
              </from>
              <to>
                <xdr:col>23</xdr:col>
                <xdr:colOff>563880</xdr:colOff>
                <xdr:row>21</xdr:row>
                <xdr:rowOff>114300</xdr:rowOff>
              </to>
            </anchor>
          </objectPr>
        </oleObject>
      </mc:Choice>
      <mc:Fallback>
        <oleObject progId="Visio.Drawing.15" shapeId="1027" r:id="rId4"/>
      </mc:Fallback>
    </mc:AlternateContent>
  </oleObjects>
  <extLst>
    <ext xmlns:x14="http://schemas.microsoft.com/office/spreadsheetml/2009/9/main" uri="{CCE6A557-97BC-4b89-ADB6-D9C93CAAB3DF}">
      <x14:dataValidations xmlns:xm="http://schemas.microsoft.com/office/excel/2006/main" count="2">
        <x14:dataValidation type="list" allowBlank="1" showInputMessage="1" showErrorMessage="1">
          <x14:formula1>
            <xm:f>Parameters!$B$3:$D$3</xm:f>
          </x14:formula1>
          <xm:sqref>D3</xm:sqref>
        </x14:dataValidation>
        <x14:dataValidation type="list" allowBlank="1" showInputMessage="1" showErrorMessage="1">
          <x14:formula1>
            <xm:f>Parameters!$B$4:$C$4</xm:f>
          </x14:formula1>
          <xm:sqref>D4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9"/>
  <sheetViews>
    <sheetView topLeftCell="B1" workbookViewId="0">
      <selection activeCell="B8" sqref="B8"/>
    </sheetView>
  </sheetViews>
  <sheetFormatPr defaultRowHeight="14.4" x14ac:dyDescent="0.3"/>
  <cols>
    <col min="1" max="1" width="34" customWidth="1"/>
  </cols>
  <sheetData>
    <row r="3" spans="1:4" x14ac:dyDescent="0.3">
      <c r="A3" t="s">
        <v>13</v>
      </c>
      <c r="B3" s="1" t="s">
        <v>1</v>
      </c>
      <c r="C3" s="1" t="s">
        <v>2</v>
      </c>
      <c r="D3" s="1" t="s">
        <v>3</v>
      </c>
    </row>
    <row r="4" spans="1:4" x14ac:dyDescent="0.3">
      <c r="A4" t="s">
        <v>14</v>
      </c>
      <c r="B4" s="1">
        <v>1</v>
      </c>
      <c r="C4" s="1">
        <v>2</v>
      </c>
    </row>
    <row r="5" spans="1:4" x14ac:dyDescent="0.3">
      <c r="A5" t="s">
        <v>4</v>
      </c>
      <c r="B5" t="s">
        <v>32</v>
      </c>
    </row>
    <row r="6" spans="1:4" x14ac:dyDescent="0.3">
      <c r="A6" t="s">
        <v>5</v>
      </c>
      <c r="B6" t="s">
        <v>34</v>
      </c>
    </row>
    <row r="7" spans="1:4" x14ac:dyDescent="0.3">
      <c r="A7" t="s">
        <v>6</v>
      </c>
      <c r="B7" t="s">
        <v>35</v>
      </c>
    </row>
    <row r="8" spans="1:4" x14ac:dyDescent="0.3">
      <c r="A8" t="s">
        <v>8</v>
      </c>
      <c r="B8" t="s">
        <v>31</v>
      </c>
    </row>
    <row r="9" spans="1:4" x14ac:dyDescent="0.3">
      <c r="A9" t="s">
        <v>9</v>
      </c>
      <c r="B9" t="s">
        <v>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vt:lpstr>
      <vt:lpstr>Parameters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rtse</dc:creator>
  <cp:lastModifiedBy>gorshest</cp:lastModifiedBy>
  <dcterms:created xsi:type="dcterms:W3CDTF">2020-05-10T07:53:18Z</dcterms:created>
  <dcterms:modified xsi:type="dcterms:W3CDTF">2020-05-11T17:09:05Z</dcterms:modified>
</cp:coreProperties>
</file>