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<sst xmlns="http://schemas.openxmlformats.org/spreadsheetml/2006/main" count="113" uniqueCount="67">
  <si>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</si>
  <si>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</si>
  <si>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</si>
  <si>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</si>
  <si>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</si>
  <si>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</si>
  <si>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</si>
  <si>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</si>
  <si>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</si>
  <si>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</si>
  <si>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</si>
  <si>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</si>
  <si>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</si>
  <si>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</si>
  <si>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</si>
  <si>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</si>
  <si>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</si>
  <si>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</si>
  <si>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</si>
  <si>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</si>
  <si>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</si>
  <si>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</si>
  <si>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</si>
  <si>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</si>
  <si>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</si>
  <si>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</si>
  <si>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</si>
  <si>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</si>
  <si>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</si>
  <si>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</si>
  <si>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</si>
  <si>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</si>
  <si>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</si>
  <si>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</si>
  <si>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</si>
  <si>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</si>
  <si>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</si>
  <si>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</si>
  <si>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</si>
  <si>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</si>
  <si>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</si>
  <si>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</si>
  <si>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</si>
  <si>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</si>
  <si>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</si>
  <si>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</si>
  <si>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</si>
  <si>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</si>
  <si>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</si>
  <si>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</si>
  <si>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</si>
  <si>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</si>
  <si>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</si>
  <si>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</si>
  <si>
    <t>G.652.A&amp;B</t>
  </si>
  <si>
    <t>G.652.C&amp;D</t>
  </si>
  <si>
    <t>Loss dB/km</t>
  </si>
  <si>
    <t>min</t>
  </si>
  <si>
    <t>max</t>
  </si>
  <si>
    <t>dB/km</t>
  </si>
  <si>
    <t>dB</t>
  </si>
  <si>
    <t>V 2.0</t>
  </si>
  <si>
    <t>min atten.</t>
  </si>
  <si>
    <t>max atten.</t>
  </si>
  <si>
    <t>atten. / km</t>
  </si>
  <si>
    <t>link atten.</t>
  </si>
  <si>
    <t>Link attenuation (inc. cabling and splices)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</si>
</sst>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7">
    <font>
      <sz val="10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.25"/>
      <name val="Symbol"/>
      <family val="1"/>
    </font>
    <font>
      <b/>
      <sz val="9.75"/>
      <name val="Symbol"/>
      <family val="1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9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6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'G.652'!$B$11:$B$47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'G.652'!$C$11:$C$47</c:f>
              <c:numCache/>
            </c:numRef>
          </c:yVal>
          <c:smooth val="1"/>
        </c:ser>
        <c:axId val="961989"/>
        <c:axId val="8657902"/>
      </c:scatterChart>
      <c:valAx>
        <c:axId val="961989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57902"/>
        <c:crossesAt val="-10"/>
        <c:crossBetween val="midCat"/>
        <c:dispUnits/>
        <c:majorUnit val="50"/>
      </c:valAx>
      <c:valAx>
        <c:axId val="865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619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'G.652'!$D$11:$D$47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'G.652'!$E$11:$E$47</c:f>
              <c:numCache/>
            </c:numRef>
          </c:yVal>
          <c:smooth val="1"/>
        </c:ser>
        <c:axId val="10812255"/>
        <c:axId val="30201432"/>
      </c:scatterChart>
      <c:valAx>
        <c:axId val="10812255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01432"/>
        <c:crosses val="autoZero"/>
        <c:crossBetween val="midCat"/>
        <c:dispUnits/>
        <c:majorUnit val="50"/>
      </c:valAx>
      <c:valAx>
        <c:axId val="302014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0812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G.652.A&amp;B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3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'G.652'!$F$11:$F$47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'G.652'!$G$11:$G$47</c:f>
              <c:numCache/>
            </c:numRef>
          </c:yVal>
          <c:smooth val="1"/>
        </c:ser>
        <c:axId val="3377433"/>
        <c:axId val="30396898"/>
      </c:scatterChart>
      <c:valAx>
        <c:axId val="3377433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96898"/>
        <c:crosses val="autoZero"/>
        <c:crossBetween val="midCat"/>
        <c:dispUnits/>
        <c:majorUnit val="50"/>
      </c:valAx>
      <c:valAx>
        <c:axId val="303968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3774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G.652.C&amp;D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425"/>
          <c:h val="0.81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'G.652'!$H$11:$H$47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'G.652'!$I$11:$I$47</c:f>
              <c:numCache/>
            </c:numRef>
          </c:yVal>
          <c:smooth val="1"/>
        </c:ser>
        <c:axId val="5136627"/>
        <c:axId val="46229644"/>
      </c:scatterChart>
      <c:valAx>
        <c:axId val="5136627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29644"/>
        <c:crosses val="autoZero"/>
        <c:crossBetween val="midCat"/>
        <c:dispUnits/>
        <c:majorUnit val="50"/>
      </c:valAx>
      <c:valAx>
        <c:axId val="462296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1366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'G.655'!$D$17:$D$34</c:f>
              <c:numCache>
                <c:ptCount val="18"/>
                <c:pt idx="0">
                  <c:v>4.66</c:v>
                </c:pt>
                <c:pt idx="1">
                  <c:v>5.176666666666667</c:v>
                </c:pt>
                <c:pt idx="2">
                  <c:v>5.693333333333333</c:v>
                </c:pt>
                <c:pt idx="3">
                  <c:v>6.210000000000001</c:v>
                </c:pt>
                <c:pt idx="4">
                  <c:v>6.726666666666667</c:v>
                </c:pt>
                <c:pt idx="5">
                  <c:v>7.243333333333334</c:v>
                </c:pt>
                <c:pt idx="6">
                  <c:v>7.760000000000001</c:v>
                </c:pt>
                <c:pt idx="7">
                  <c:v>8.276666666666667</c:v>
                </c:pt>
                <c:pt idx="8">
                  <c:v>8.793333333333333</c:v>
                </c:pt>
                <c:pt idx="9">
                  <c:v>9.31</c:v>
                </c:pt>
                <c:pt idx="10">
                  <c:v>9.859333333333334</c:v>
                </c:pt>
                <c:pt idx="11">
                  <c:v>10.408666666666667</c:v>
                </c:pt>
                <c:pt idx="12">
                  <c:v>10.958</c:v>
                </c:pt>
                <c:pt idx="13">
                  <c:v>11.507333333333333</c:v>
                </c:pt>
                <c:pt idx="14">
                  <c:v>12.056666666666667</c:v>
                </c:pt>
                <c:pt idx="15">
                  <c:v>12.606000000000002</c:v>
                </c:pt>
                <c:pt idx="16">
                  <c:v>13.155333333333335</c:v>
                </c:pt>
                <c:pt idx="17">
                  <c:v>13.704666666666668</c:v>
                </c:pt>
              </c:numCache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'G.655'!$C$17:$C$34</c:f>
              <c:numCache>
                <c:ptCount val="18"/>
                <c:pt idx="0">
                  <c:v>-4.2</c:v>
                </c:pt>
                <c:pt idx="1">
                  <c:v>-3.4222222222222225</c:v>
                </c:pt>
                <c:pt idx="2">
                  <c:v>-2.644444444444445</c:v>
                </c:pt>
                <c:pt idx="3">
                  <c:v>-1.8666666666666667</c:v>
                </c:pt>
                <c:pt idx="4">
                  <c:v>-1.088888888888889</c:v>
                </c:pt>
                <c:pt idx="5">
                  <c:v>-0.31111111111111134</c:v>
                </c:pt>
                <c:pt idx="6">
                  <c:v>0.4666666666666668</c:v>
                </c:pt>
                <c:pt idx="7">
                  <c:v>1.2444444444444445</c:v>
                </c:pt>
                <c:pt idx="8">
                  <c:v>2.022222222222222</c:v>
                </c:pt>
                <c:pt idx="9">
                  <c:v>2.8</c:v>
                </c:pt>
                <c:pt idx="10">
                  <c:v>3.1959999999999997</c:v>
                </c:pt>
                <c:pt idx="11">
                  <c:v>3.5919999999999996</c:v>
                </c:pt>
                <c:pt idx="12">
                  <c:v>3.988</c:v>
                </c:pt>
                <c:pt idx="13">
                  <c:v>4.384</c:v>
                </c:pt>
                <c:pt idx="14">
                  <c:v>4.78</c:v>
                </c:pt>
                <c:pt idx="15">
                  <c:v>5.176</c:v>
                </c:pt>
                <c:pt idx="16">
                  <c:v>5.572</c:v>
                </c:pt>
                <c:pt idx="17">
                  <c:v>5.968</c:v>
                </c:pt>
              </c:numCache>
            </c:numRef>
          </c:yVal>
          <c:smooth val="0"/>
        </c:ser>
        <c:axId val="13413613"/>
        <c:axId val="53613654"/>
      </c:scatterChart>
      <c:valAx>
        <c:axId val="1341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13654"/>
        <c:crossesAt val="-6"/>
        <c:crossBetween val="midCat"/>
        <c:dispUnits/>
      </c:valAx>
      <c:valAx>
        <c:axId val="5361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413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>
                <c:ptCount val="18"/>
                <c:pt idx="0">
                  <c:v>1460</c:v>
                </c:pt>
                <c:pt idx="1">
                  <c:v>1470</c:v>
                </c:pt>
                <c:pt idx="2">
                  <c:v>1480</c:v>
                </c:pt>
                <c:pt idx="3">
                  <c:v>1490</c:v>
                </c:pt>
                <c:pt idx="4">
                  <c:v>1500</c:v>
                </c:pt>
                <c:pt idx="5">
                  <c:v>1510</c:v>
                </c:pt>
                <c:pt idx="6">
                  <c:v>1520</c:v>
                </c:pt>
                <c:pt idx="7">
                  <c:v>1530</c:v>
                </c:pt>
                <c:pt idx="8">
                  <c:v>1540</c:v>
                </c:pt>
                <c:pt idx="9">
                  <c:v>1550</c:v>
                </c:pt>
                <c:pt idx="10">
                  <c:v>1560</c:v>
                </c:pt>
                <c:pt idx="11">
                  <c:v>1570</c:v>
                </c:pt>
                <c:pt idx="12">
                  <c:v>1580</c:v>
                </c:pt>
                <c:pt idx="13">
                  <c:v>1590</c:v>
                </c:pt>
                <c:pt idx="14">
                  <c:v>1600</c:v>
                </c:pt>
                <c:pt idx="15">
                  <c:v>1610</c:v>
                </c:pt>
                <c:pt idx="16">
                  <c:v>1620</c:v>
                </c:pt>
                <c:pt idx="17">
                  <c:v>1630</c:v>
                </c:pt>
              </c:numCache>
            </c:numRef>
          </c:xVal>
          <c:yVal>
            <c:numRef>
              <c:f>'G.655'!$E$17:$E$34</c:f>
              <c:numCache>
                <c:ptCount val="18"/>
                <c:pt idx="0">
                  <c:v>-3.3396645449101925E-09</c:v>
                </c:pt>
                <c:pt idx="1">
                  <c:v>49.18333332998736</c:v>
                </c:pt>
                <c:pt idx="2">
                  <c:v>103.53333333000046</c:v>
                </c:pt>
                <c:pt idx="3">
                  <c:v>163.04999999666325</c:v>
                </c:pt>
                <c:pt idx="4">
                  <c:v>227.73333332999027</c:v>
                </c:pt>
                <c:pt idx="5">
                  <c:v>297.58333333000337</c:v>
                </c:pt>
                <c:pt idx="6">
                  <c:v>372.59999999666616</c:v>
                </c:pt>
                <c:pt idx="7">
                  <c:v>452.7833333299932</c:v>
                </c:pt>
                <c:pt idx="8">
                  <c:v>538.1333333299917</c:v>
                </c:pt>
                <c:pt idx="9">
                  <c:v>628.6499999873413</c:v>
                </c:pt>
                <c:pt idx="10">
                  <c:v>724.4966666540204</c:v>
                </c:pt>
                <c:pt idx="11">
                  <c:v>825.8366666540169</c:v>
                </c:pt>
                <c:pt idx="12">
                  <c:v>932.6699999873454</c:v>
                </c:pt>
                <c:pt idx="13">
                  <c:v>1044.9966666540058</c:v>
                </c:pt>
                <c:pt idx="14">
                  <c:v>1162.8166666540128</c:v>
                </c:pt>
                <c:pt idx="15">
                  <c:v>1286.1299999873372</c:v>
                </c:pt>
                <c:pt idx="16">
                  <c:v>1414.9366666540081</c:v>
                </c:pt>
                <c:pt idx="17">
                  <c:v>1549.236666654011</c:v>
                </c:pt>
              </c:numCache>
            </c:numRef>
          </c:yVal>
          <c:smooth val="1"/>
        </c:ser>
        <c:axId val="12760839"/>
        <c:axId val="47738688"/>
      </c:scatterChart>
      <c:valAx>
        <c:axId val="1276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38688"/>
        <c:crosses val="autoZero"/>
        <c:crossBetween val="midCat"/>
        <c:dispUnits/>
      </c:valAx>
      <c:valAx>
        <c:axId val="477386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760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14</xdr:row>
      <xdr:rowOff>9525</xdr:rowOff>
    </xdr:from>
    <xdr:to>
      <xdr:col>25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53750" y="2476500"/>
        <a:ext cx="4733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13</xdr:row>
      <xdr:rowOff>152400</xdr:rowOff>
    </xdr:from>
    <xdr:to>
      <xdr:col>17</xdr:col>
      <xdr:colOff>47625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991225" y="24574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33</xdr:row>
      <xdr:rowOff>114300</xdr:rowOff>
    </xdr:from>
    <xdr:to>
      <xdr:col>17</xdr:col>
      <xdr:colOff>66675</xdr:colOff>
      <xdr:row>52</xdr:row>
      <xdr:rowOff>152400</xdr:rowOff>
    </xdr:to>
    <xdr:graphicFrame>
      <xdr:nvGraphicFramePr>
        <xdr:cNvPr id="3" name="Chart 7"/>
        <xdr:cNvGraphicFramePr/>
      </xdr:nvGraphicFramePr>
      <xdr:xfrm>
        <a:off x="6010275" y="5686425"/>
        <a:ext cx="45434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457200</xdr:colOff>
      <xdr:row>33</xdr:row>
      <xdr:rowOff>114300</xdr:rowOff>
    </xdr:from>
    <xdr:to>
      <xdr:col>25</xdr:col>
      <xdr:colOff>123825</xdr:colOff>
      <xdr:row>52</xdr:row>
      <xdr:rowOff>152400</xdr:rowOff>
    </xdr:to>
    <xdr:graphicFrame>
      <xdr:nvGraphicFramePr>
        <xdr:cNvPr id="4" name="Chart 8"/>
        <xdr:cNvGraphicFramePr/>
      </xdr:nvGraphicFramePr>
      <xdr:xfrm>
        <a:off x="10944225" y="5686425"/>
        <a:ext cx="47339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F1">
      <selection activeCell="H4" sqref="H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8" max="8" width="9.421875" style="0" bestFit="1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  <col min="20" max="20" width="12.00390625" style="0" customWidth="1"/>
  </cols>
  <sheetData>
    <row r="1" spans="1:25" ht="15">
      <c r="A1" s="55" t="s">
        <v>27</v>
      </c>
      <c r="B1" s="55"/>
      <c r="C1" s="55"/>
      <c r="D1" s="55"/>
      <c r="E1" s="55"/>
      <c r="F1" s="55"/>
      <c r="G1" t="s">
        <v>30</v>
      </c>
      <c r="I1" s="51" t="s">
        <v>48</v>
      </c>
      <c r="J1" s="52"/>
      <c r="K1" s="53"/>
      <c r="L1" s="60" t="s">
        <v>41</v>
      </c>
      <c r="M1" s="61"/>
      <c r="N1" s="61"/>
      <c r="O1" s="62"/>
      <c r="P1" s="60" t="s">
        <v>39</v>
      </c>
      <c r="Q1" s="61"/>
      <c r="R1" s="61"/>
      <c r="S1" s="62"/>
      <c r="T1" s="58" t="s">
        <v>66</v>
      </c>
      <c r="U1" s="49"/>
      <c r="V1" s="49"/>
      <c r="W1" s="49"/>
      <c r="X1" s="49"/>
      <c r="Y1" s="59"/>
    </row>
    <row r="2" spans="2:25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50" t="s">
        <v>22</v>
      </c>
      <c r="N2" s="50"/>
      <c r="O2" s="15"/>
      <c r="P2" s="13"/>
      <c r="Q2" s="50" t="s">
        <v>39</v>
      </c>
      <c r="R2" s="50"/>
      <c r="S2" s="15"/>
      <c r="T2" s="13"/>
      <c r="U2" s="54" t="s">
        <v>54</v>
      </c>
      <c r="V2" s="54"/>
      <c r="W2" s="54" t="s">
        <v>55</v>
      </c>
      <c r="X2" s="54"/>
      <c r="Y2" s="15"/>
    </row>
    <row r="3" spans="2:25" ht="15.75">
      <c r="B3" s="36"/>
      <c r="C3" s="37"/>
      <c r="D3" s="37"/>
      <c r="G3" t="s">
        <v>61</v>
      </c>
      <c r="H3" s="48">
        <v>39148</v>
      </c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  <c r="T3" s="13"/>
      <c r="U3" s="9" t="s">
        <v>62</v>
      </c>
      <c r="V3" s="9" t="s">
        <v>63</v>
      </c>
      <c r="W3" s="9" t="s">
        <v>62</v>
      </c>
      <c r="X3" s="9" t="s">
        <v>63</v>
      </c>
      <c r="Y3" s="15"/>
    </row>
    <row r="4" spans="2:25" ht="15.75">
      <c r="B4" s="33" t="s">
        <v>14</v>
      </c>
      <c r="C4" s="34" t="s">
        <v>13</v>
      </c>
      <c r="D4" s="35" t="s">
        <v>15</v>
      </c>
      <c r="F4" s="56" t="s">
        <v>47</v>
      </c>
      <c r="G4" s="57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  <c r="T4" s="16" t="s">
        <v>51</v>
      </c>
      <c r="U4" s="46">
        <f>IF(J4&lt;1260,"-",IF(J4&lt;1360.1,59.375*(J4/1000)^3-230*(J4/1000)^2+295.861*J4/1000-125.999,IF(J4&lt;1420,"-",IF(J4&lt;1620.1,2.3291*(J4/1000)^2-7.4157*J4/1000+6.1057+0.005,"-"))))</f>
        <v>0.40124797187507966</v>
      </c>
      <c r="V4" s="46">
        <f>IF(J4&lt;1260,"-",IF(J4&lt;1360.1,292.7083*(J4/1000)^3-1125*(J4/1000)^2+1439.8879*J4/1000-613.2575,IF(J4&lt;1420,"-",IF(J4&lt;1620.1,514.56309*(J4/1000)^4-3182.08679*(J4/1000)^3+7381.08328*(J4/1000)^2-7611.29567*J4/1000+2944.36519,"-"))))</f>
        <v>0.4676130536048504</v>
      </c>
      <c r="W4" s="46">
        <f>IF(J4&lt;1260,"-",IF(J4&lt;1620.1,1665.83816*(J4/1000)^6-14730.48652*(J4/1000)^5+54203.64404*(J4/1000)^4-106226.86668*(J4/1000)^3+116929.10988*(J4/1000)^2-68539.98456*J4/1000+16714.12368+0.005,"-"))</f>
        <v>0.39828313131045434</v>
      </c>
      <c r="X4" s="46">
        <f>IF(J4&lt;1260,"-",IF(J4&lt;1620.1,2128.42748*(J4/1000)^6-18654.31479*(J4/1000)^5+68042.65252*(J4/1000)^4-132203.97141*(J4/1000)^3+144300.34102*(J4/1000)^2-83889.61937*J4/1000+20293.51281,"-"))</f>
        <v>0.46132361925265286</v>
      </c>
      <c r="Y4" s="15" t="s">
        <v>59</v>
      </c>
    </row>
    <row r="5" spans="2:25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  <c r="T5" s="16" t="s">
        <v>50</v>
      </c>
      <c r="U5" s="46">
        <f>IF(J5&lt;1260,"-",IF(J5&lt;1360.1,59.375*(J5/1000)^3-230*(J5/1000)^2+295.861*J5/1000-125.999,IF(J5&lt;1420,"-",IF(J5&lt;1620.1,2.3291*(J5/1000)^2-7.4157*J5/1000+6.1057+0.005,"-"))))</f>
        <v>0.3205057303156025</v>
      </c>
      <c r="V5" s="46">
        <f>IF(J5&lt;1260,"-",IF(J5&lt;1360.1,292.7083*(J5/1000)^3-1125*(J5/1000)^2+1439.8879*J5/1000-613.2575,IF(J5&lt;1420,"-",IF(J5&lt;1620.1,514.56309*(J5/1000)^4-3182.08679*(J5/1000)^3+7381.08328*(J5/1000)^2-7611.29567*J5/1000+2944.36519,"-"))))</f>
        <v>0.469359769601283</v>
      </c>
      <c r="W5" s="46">
        <f>IF(J5&lt;1260,"-",IF(J5&lt;1620.1,1665.83816*(J5/1000)^6-14730.48652*(J5/1000)^5+54203.64404*(J5/1000)^4-106226.86668*(J5/1000)^3+116929.10988*(J5/1000)^2-68539.98456*J5/1000+16714.12368+0.005,"-"))</f>
        <v>0.3298908129571646</v>
      </c>
      <c r="X5" s="46">
        <f>IF(J5&lt;1260,"-",IF(J5&lt;1620.1,2128.42748*(J5/1000)^6-18654.31479*(J5/1000)^5+68042.65252*(J5/1000)^4-132203.97141*(J5/1000)^3+144300.34102*(J5/1000)^2-83889.61937*J5/1000+20293.51281,"-"))</f>
        <v>0.39159898247453384</v>
      </c>
      <c r="Y5" s="15" t="s">
        <v>59</v>
      </c>
    </row>
    <row r="6" spans="2:25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  <c r="T6" s="13"/>
      <c r="U6" s="9" t="s">
        <v>57</v>
      </c>
      <c r="V6" s="9" t="s">
        <v>58</v>
      </c>
      <c r="W6" s="9" t="s">
        <v>57</v>
      </c>
      <c r="X6" s="9" t="s">
        <v>58</v>
      </c>
      <c r="Y6" s="15"/>
    </row>
    <row r="7" spans="6:25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  <c r="T7" s="13" t="s">
        <v>64</v>
      </c>
      <c r="U7" s="47">
        <f>MIN(U4:U5)</f>
        <v>0.3205057303156025</v>
      </c>
      <c r="V7" s="47">
        <f>MAX(V4:V5)</f>
        <v>0.469359769601283</v>
      </c>
      <c r="W7" s="47">
        <f>MIN(W4:W5)</f>
        <v>0.3298908129571646</v>
      </c>
      <c r="X7" s="47">
        <f>MAX(X4:X5)</f>
        <v>0.46132361925265286</v>
      </c>
      <c r="Y7" s="15" t="s">
        <v>59</v>
      </c>
    </row>
    <row r="8" spans="1:25" ht="13.5" thickBot="1">
      <c r="A8" s="6" t="s">
        <v>16</v>
      </c>
      <c r="B8" s="7" t="s">
        <v>17</v>
      </c>
      <c r="C8" s="7" t="s">
        <v>18</v>
      </c>
      <c r="D8" s="54" t="s">
        <v>22</v>
      </c>
      <c r="E8" s="54"/>
      <c r="F8" s="54" t="s">
        <v>56</v>
      </c>
      <c r="G8" s="54"/>
      <c r="H8" s="54"/>
      <c r="I8" s="54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  <c r="T8" s="21" t="s">
        <v>65</v>
      </c>
      <c r="U8" s="41">
        <f>$J6*U7</f>
        <v>3.2050573031560248</v>
      </c>
      <c r="V8" s="41">
        <f>$J6*V7</f>
        <v>4.69359769601283</v>
      </c>
      <c r="W8" s="41">
        <f>$J6*W7</f>
        <v>3.298908129571646</v>
      </c>
      <c r="X8" s="41">
        <f>$J6*X7</f>
        <v>4.613236192526529</v>
      </c>
      <c r="Y8" s="40" t="s">
        <v>60</v>
      </c>
    </row>
    <row r="9" spans="1:9" ht="12.75">
      <c r="A9" s="1" t="s">
        <v>11</v>
      </c>
      <c r="B9" s="1" t="s">
        <v>9</v>
      </c>
      <c r="C9" s="1" t="s">
        <v>9</v>
      </c>
      <c r="D9" s="54" t="s">
        <v>12</v>
      </c>
      <c r="E9" s="54"/>
      <c r="F9" s="54" t="s">
        <v>54</v>
      </c>
      <c r="G9" s="54"/>
      <c r="H9" s="54" t="s">
        <v>55</v>
      </c>
      <c r="I9" s="54"/>
    </row>
    <row r="10" spans="1:9" ht="15.75">
      <c r="A10" s="1"/>
      <c r="B10" s="1"/>
      <c r="C10" s="1"/>
      <c r="D10" s="1" t="s">
        <v>20</v>
      </c>
      <c r="E10" s="1" t="s">
        <v>21</v>
      </c>
      <c r="F10" s="1" t="s">
        <v>57</v>
      </c>
      <c r="G10" s="1" t="s">
        <v>58</v>
      </c>
      <c r="H10" s="1" t="s">
        <v>57</v>
      </c>
      <c r="I10" s="1" t="s">
        <v>58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F11" s="46">
        <f>IF(A11&lt;1260,"-",IF(A11&lt;1360.1,59.375*(A11/1000)^3-230*(A11/1000)^2+295.861*A11/1000-125.999,IF(A11&lt;1420,"-",IF(A11&lt;1620.1,2.3291*(A11/1000)^2-7.4157*A11/1000+6.1057+0.005,"-"))))</f>
        <v>0.41018499999998426</v>
      </c>
      <c r="G11" s="46">
        <f>IF(A11&lt;1260,"-",IF(A11&lt;1360.1,292.7083*(A11/1000)^3-1125*(A11/1000)^2+1439.8879*A11/1000-613.2575,IF(A11&lt;1420,"-",IF(A11&lt;1620.1,514.56309*(A11/1000)^4-3182.08679*(A11/1000)^3+7381.08328*(A11/1000)^2-7611.29567*A11/1000+2944.36519,"-"))))</f>
        <v>0.4779123207996463</v>
      </c>
      <c r="H11" s="46">
        <f>IF(A11&lt;1260,"-",IF(A11&lt;1620.1,1665.83816*(A11/1000)^6-14730.48652*(A11/1000)^5+54203.64404*(A11/1000)^4-106226.86668*(A11/1000)^3+116929.10988*(A11/1000)^2-68539.98456*A11/1000+16714.12368+0.005,"-"))</f>
        <v>0.41513374479007326</v>
      </c>
      <c r="I11" s="46">
        <f>IF(A11&lt;1260,"-",IF(A11&lt;1620.1,2128.42748*(A11/1000)^6-18654.31479*(A11/1000)^5+68042.65252*(A11/1000)^4-132203.97141*(A11/1000)^3+144300.34102*(A11/1000)^2-83889.61937*A11/1000+20293.51281,"-"))</f>
        <v>0.47812408980098553</v>
      </c>
      <c r="J11" s="14"/>
    </row>
    <row r="12" spans="1:9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  <c r="F12" s="46">
        <f aca="true" t="shared" si="4" ref="F12:F47">IF(A12&lt;1260,"-",IF(A12&lt;1360.1,59.375*(A12/1000)^3-230*(A12/1000)^2+295.861*A12/1000-125.999,IF(A12&lt;1420,"-",IF(A12&lt;1620.1,2.3291*(A12/1000)^2-7.4157*A12/1000+6.1057+0.005,"-"))))</f>
        <v>0.4002106249999713</v>
      </c>
      <c r="G12" s="46">
        <f aca="true" t="shared" si="5" ref="G12:G47">IF(A12&lt;1260,"-",IF(A12&lt;1360.1,292.7083*(A12/1000)^3-1125*(A12/1000)^2+1439.8879*A12/1000-613.2575,IF(A12&lt;1420,"-",IF(A12&lt;1620.1,514.56309*(A12/1000)^4-3182.08679*(A12/1000)^3+7381.08328*(A12/1000)^2-7611.29567*A12/1000+2944.36519,"-"))))</f>
        <v>0.4663386788996604</v>
      </c>
      <c r="H12" s="46">
        <f aca="true" t="shared" si="6" ref="H12:H47">IF(A12&lt;1260,"-",IF(A12&lt;1620.1,1665.83816*(A12/1000)^6-14730.48652*(A12/1000)^5+54203.64404*(A12/1000)^4-106226.86668*(A12/1000)^3+116929.10988*(A12/1000)^2-68539.98456*A12/1000+16714.12368+0.005,"-"))</f>
        <v>0.3966569894026907</v>
      </c>
      <c r="I12" s="46">
        <f aca="true" t="shared" si="7" ref="I12:I47">IF(A12&lt;1260,"-",IF(A12&lt;1620.1,2128.42748*(A12/1000)^6-18654.31479*(A12/1000)^5+68042.65252*(A12/1000)^4-132203.97141*(A12/1000)^3+144300.34102*(A12/1000)^2-83889.61937*A12/1000+20293.51281,"-"))</f>
        <v>0.4597051228338387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F13" s="46">
        <f t="shared" si="4"/>
        <v>0.38947999999999183</v>
      </c>
      <c r="G13" s="46">
        <f t="shared" si="5"/>
        <v>0.4528087615998402</v>
      </c>
      <c r="H13" s="46">
        <f t="shared" si="6"/>
        <v>0.38262788426698535</v>
      </c>
      <c r="I13" s="46">
        <f t="shared" si="7"/>
        <v>0.4457503817830002</v>
      </c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F14" s="46">
        <f t="shared" si="4"/>
        <v>0.37834937499994226</v>
      </c>
      <c r="G14" s="46">
        <f t="shared" si="5"/>
        <v>0.4390788186996133</v>
      </c>
      <c r="H14" s="46">
        <f t="shared" si="6"/>
        <v>0.3718672360618075</v>
      </c>
      <c r="I14" s="46">
        <f t="shared" si="7"/>
        <v>0.4350262318184832</v>
      </c>
      <c r="J14" s="14"/>
      <c r="K14" s="14"/>
      <c r="L14" s="14"/>
      <c r="M14" s="14"/>
      <c r="N14" s="14"/>
      <c r="O14" s="14"/>
    </row>
    <row r="15" spans="1:9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  <c r="F15" s="46">
        <f t="shared" si="4"/>
        <v>0.36717500000000314</v>
      </c>
      <c r="G15" s="46">
        <f t="shared" si="5"/>
        <v>0.42690509999999904</v>
      </c>
      <c r="H15" s="46">
        <f t="shared" si="6"/>
        <v>0.36340441178515903</v>
      </c>
      <c r="I15" s="46">
        <f t="shared" si="7"/>
        <v>0.42653047863859683</v>
      </c>
    </row>
    <row r="16" spans="1:9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  <c r="F16" s="46">
        <f t="shared" si="4"/>
        <v>0.35631312499995715</v>
      </c>
      <c r="G16" s="46">
        <f t="shared" si="5"/>
        <v>0.418043855299743</v>
      </c>
      <c r="H16" s="46">
        <f t="shared" si="6"/>
        <v>0.35645469670169405</v>
      </c>
      <c r="I16" s="46">
        <f t="shared" si="7"/>
        <v>0.41946543895755894</v>
      </c>
    </row>
    <row r="17" spans="1:9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  <c r="F17" s="46">
        <f t="shared" si="4"/>
        <v>0.3423097999999811</v>
      </c>
      <c r="G17" s="46">
        <f t="shared" si="5"/>
        <v>0.4145469686590104</v>
      </c>
      <c r="H17" s="46">
        <f t="shared" si="6"/>
        <v>0.3481140857101127</v>
      </c>
      <c r="I17" s="46">
        <f t="shared" si="7"/>
        <v>0.4108303046232322</v>
      </c>
    </row>
    <row r="18" spans="1:9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  <c r="F18" s="46">
        <f t="shared" si="4"/>
        <v>0.3369518749999827</v>
      </c>
      <c r="G18" s="46">
        <f t="shared" si="5"/>
        <v>0.41728378709979097</v>
      </c>
      <c r="H18" s="46">
        <f t="shared" si="6"/>
        <v>0.3447578645635804</v>
      </c>
      <c r="I18" s="46">
        <f t="shared" si="7"/>
        <v>0.40730847080703825</v>
      </c>
    </row>
    <row r="19" spans="1:9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  <c r="F19" s="46">
        <f t="shared" si="4"/>
        <v>0.32916499999996063</v>
      </c>
      <c r="G19" s="46">
        <f t="shared" si="5"/>
        <v>0.4288974631996325</v>
      </c>
      <c r="H19" s="46">
        <f t="shared" si="6"/>
        <v>0.3391839167078433</v>
      </c>
      <c r="I19" s="46">
        <f t="shared" si="7"/>
        <v>0.4014228178129997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F20" s="46">
        <f t="shared" si="4"/>
        <v>0.3231156249999856</v>
      </c>
      <c r="G20" s="46">
        <f t="shared" si="5"/>
        <v>0.4508486124997262</v>
      </c>
      <c r="H20" s="46">
        <f t="shared" si="6"/>
        <v>0.33343252690145164</v>
      </c>
      <c r="I20" s="46">
        <f t="shared" si="7"/>
        <v>0.3953372974356171</v>
      </c>
      <c r="P20" s="49"/>
      <c r="Q20" s="49"/>
      <c r="R20" s="49"/>
      <c r="S20" s="49"/>
      <c r="T20" s="49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F21" s="46">
        <f t="shared" si="4"/>
        <v>0.3191599999999255</v>
      </c>
      <c r="G21" s="46">
        <f t="shared" si="5"/>
        <v>0.4848934847999544</v>
      </c>
      <c r="H21" s="46">
        <f t="shared" si="6"/>
        <v>0.3273509118943184</v>
      </c>
      <c r="I21" s="46">
        <f t="shared" si="7"/>
        <v>0.3889264722238295</v>
      </c>
      <c r="P21" s="17"/>
      <c r="Q21" s="14"/>
      <c r="R21" s="50"/>
      <c r="S21" s="50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F22" s="46"/>
      <c r="G22" s="46"/>
      <c r="H22" s="46">
        <f t="shared" si="6"/>
        <v>0.3208615386018937</v>
      </c>
      <c r="I22" s="46">
        <f t="shared" si="7"/>
        <v>0.3821400198357878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F23" s="46"/>
      <c r="G23" s="46"/>
      <c r="H23" s="46">
        <f t="shared" si="6"/>
        <v>0.3139478780129866</v>
      </c>
      <c r="I23" s="46">
        <f t="shared" si="7"/>
        <v>0.3749865298595978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F24" s="46"/>
      <c r="G24" s="46"/>
      <c r="H24" s="46">
        <f t="shared" si="6"/>
        <v>0.3066413574187027</v>
      </c>
      <c r="I24" s="46">
        <f t="shared" si="7"/>
        <v>0.36751883472607005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F25" s="46"/>
      <c r="G25" s="46"/>
      <c r="H25" s="46">
        <f t="shared" si="6"/>
        <v>0.2990095129852125</v>
      </c>
      <c r="I25" s="46">
        <f t="shared" si="7"/>
        <v>0.35982087171578314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F26" s="46"/>
      <c r="G26" s="46"/>
      <c r="H26" s="46">
        <f t="shared" si="6"/>
        <v>0.29114534092412214</v>
      </c>
      <c r="I26" s="46">
        <f t="shared" si="7"/>
        <v>0.35199607782124076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F27" s="46">
        <f t="shared" si="4"/>
        <v>0.2768032399999997</v>
      </c>
      <c r="G27" s="46">
        <f t="shared" si="5"/>
        <v>0.45683921916543113</v>
      </c>
      <c r="H27" s="46">
        <f t="shared" si="6"/>
        <v>0.2831578487447405</v>
      </c>
      <c r="I27" s="46">
        <f t="shared" si="7"/>
        <v>0.3441573177551618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F28" s="46">
        <f t="shared" si="4"/>
        <v>0.26902558999999837</v>
      </c>
      <c r="G28" s="46">
        <f t="shared" si="5"/>
        <v>0.4143705455403506</v>
      </c>
      <c r="H28" s="46">
        <f t="shared" si="6"/>
        <v>0.275163805467746</v>
      </c>
      <c r="I28" s="46">
        <f t="shared" si="7"/>
        <v>0.33641834375157487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F29" s="46">
        <f t="shared" si="4"/>
        <v>0.26171375999999846</v>
      </c>
      <c r="G29" s="46">
        <f t="shared" si="5"/>
        <v>0.3805744286469235</v>
      </c>
      <c r="H29" s="46">
        <f t="shared" si="6"/>
        <v>0.26728069152784883</v>
      </c>
      <c r="I29" s="46">
        <f t="shared" si="7"/>
        <v>0.3288867876690347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F30" s="46">
        <f t="shared" si="4"/>
        <v>0.25486774999999995</v>
      </c>
      <c r="G30" s="46">
        <f t="shared" si="5"/>
        <v>0.35407990056364724</v>
      </c>
      <c r="H30" s="46">
        <f t="shared" si="6"/>
        <v>0.25962084747778136</v>
      </c>
      <c r="I30" s="46">
        <f t="shared" si="7"/>
        <v>0.3216586861235555</v>
      </c>
      <c r="P30" s="14"/>
      <c r="Q30" s="14"/>
      <c r="R30" s="19"/>
      <c r="S30" s="19"/>
      <c r="T30" s="14"/>
    </row>
    <row r="31" spans="1:9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  <c r="F31" s="46">
        <f t="shared" si="4"/>
        <v>0.24848755999999927</v>
      </c>
      <c r="G31" s="46">
        <f t="shared" si="5"/>
        <v>0.333639488508652</v>
      </c>
      <c r="H31" s="46">
        <f t="shared" si="6"/>
        <v>0.2522868229197047</v>
      </c>
      <c r="I31" s="46">
        <f t="shared" si="7"/>
        <v>0.3148145378509071</v>
      </c>
    </row>
    <row r="32" spans="1:9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  <c r="F32" s="46">
        <f t="shared" si="4"/>
        <v>0.24257319</v>
      </c>
      <c r="G32" s="46">
        <f t="shared" si="5"/>
        <v>0.3181292148524335</v>
      </c>
      <c r="H32" s="46">
        <f t="shared" si="6"/>
        <v>0.24536792482002057</v>
      </c>
      <c r="I32" s="46">
        <f t="shared" si="7"/>
        <v>0.30841689350199886</v>
      </c>
    </row>
    <row r="33" spans="1:9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  <c r="F33" s="46">
        <f t="shared" si="4"/>
        <v>0.23712463999999855</v>
      </c>
      <c r="G33" s="46">
        <f t="shared" si="5"/>
        <v>0.30654859709420634</v>
      </c>
      <c r="H33" s="46">
        <f t="shared" si="6"/>
        <v>0.2389379639706749</v>
      </c>
      <c r="I33" s="46">
        <f t="shared" si="7"/>
        <v>0.30250947771128267</v>
      </c>
    </row>
    <row r="34" spans="1:9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  <c r="F34" s="46">
        <f t="shared" si="4"/>
        <v>0.2321419099999994</v>
      </c>
      <c r="G34" s="46">
        <f t="shared" si="5"/>
        <v>0.29802064788191274</v>
      </c>
      <c r="H34" s="46">
        <f t="shared" si="6"/>
        <v>0.23305420262375265</v>
      </c>
      <c r="I34" s="46">
        <f t="shared" si="7"/>
        <v>0.2971178441075608</v>
      </c>
    </row>
    <row r="35" spans="1:9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  <c r="F35" s="46">
        <f t="shared" si="4"/>
        <v>0.22762499999999808</v>
      </c>
      <c r="G35" s="46">
        <f t="shared" si="5"/>
        <v>0.29179187500039916</v>
      </c>
      <c r="H35" s="46">
        <f t="shared" si="6"/>
        <v>0.22775749996697414</v>
      </c>
      <c r="I35" s="46">
        <f t="shared" si="7"/>
        <v>0.2922515624377411</v>
      </c>
    </row>
    <row r="36" spans="1:9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  <c r="F36" s="46">
        <f t="shared" si="4"/>
        <v>0.22357390999999815</v>
      </c>
      <c r="G36" s="46">
        <f t="shared" si="5"/>
        <v>0.28723228138142076</v>
      </c>
      <c r="H36" s="46">
        <f t="shared" si="6"/>
        <v>0.22307365830682102</v>
      </c>
      <c r="I36" s="46">
        <f t="shared" si="7"/>
        <v>0.28790793860389385</v>
      </c>
    </row>
    <row r="37" spans="1:9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  <c r="F37" s="46">
        <f t="shared" si="4"/>
        <v>0.2199886400000005</v>
      </c>
      <c r="G37" s="46">
        <f t="shared" si="5"/>
        <v>0.28383536509454643</v>
      </c>
      <c r="H37" s="46">
        <f t="shared" si="6"/>
        <v>0.2190159676746407</v>
      </c>
      <c r="I37" s="46">
        <f t="shared" si="7"/>
        <v>0.2840772657946218</v>
      </c>
    </row>
    <row r="38" spans="1:9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  <c r="F38" s="46">
        <f t="shared" si="4"/>
        <v>0.21686918999999893</v>
      </c>
      <c r="G38" s="46">
        <f t="shared" si="5"/>
        <v>0.28121811935079677</v>
      </c>
      <c r="H38" s="46">
        <f t="shared" si="6"/>
        <v>0.21558895041278447</v>
      </c>
      <c r="I38" s="46">
        <f t="shared" si="7"/>
        <v>0.2807496105961036</v>
      </c>
    </row>
    <row r="39" spans="1:9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  <c r="F39" s="46">
        <f t="shared" si="4"/>
        <v>0.21421555999999964</v>
      </c>
      <c r="G39" s="46">
        <f t="shared" si="5"/>
        <v>0.27912103250992004</v>
      </c>
      <c r="H39" s="46">
        <f t="shared" si="6"/>
        <v>0.2127933046639373</v>
      </c>
      <c r="I39" s="46">
        <f t="shared" si="7"/>
        <v>0.2779231286549475</v>
      </c>
    </row>
    <row r="40" spans="1:9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  <c r="F40" s="46">
        <f t="shared" si="4"/>
        <v>0.21202774999999907</v>
      </c>
      <c r="G40" s="46">
        <f t="shared" si="5"/>
        <v>0.2774080880640213</v>
      </c>
      <c r="H40" s="46">
        <f t="shared" si="6"/>
        <v>0.2106320480296563</v>
      </c>
      <c r="I40" s="46">
        <f t="shared" si="7"/>
        <v>0.27561391532071866</v>
      </c>
    </row>
    <row r="41" spans="1:9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  <c r="F41" s="46">
        <f t="shared" si="4"/>
        <v>0.210305759999999</v>
      </c>
      <c r="G41" s="46">
        <f t="shared" si="5"/>
        <v>0.27606676464847624</v>
      </c>
      <c r="H41" s="46">
        <f t="shared" si="6"/>
        <v>0.20911785957912798</v>
      </c>
      <c r="I41" s="46">
        <f t="shared" si="7"/>
        <v>0.2738673868298065</v>
      </c>
    </row>
    <row r="42" spans="1:9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  <c r="F42" s="46">
        <f t="shared" si="4"/>
        <v>0.20904959000000123</v>
      </c>
      <c r="G42" s="46">
        <f t="shared" si="5"/>
        <v>0.2752080360437503</v>
      </c>
      <c r="H42" s="46">
        <f t="shared" si="6"/>
        <v>0.2082816224054841</v>
      </c>
      <c r="I42" s="46">
        <f t="shared" si="7"/>
        <v>0.27277119549398776</v>
      </c>
    </row>
    <row r="43" spans="1:9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  <c r="F43" s="46">
        <f t="shared" si="4"/>
        <v>0.2082592400000004</v>
      </c>
      <c r="G43" s="46">
        <f t="shared" si="5"/>
        <v>0.2750663711663037</v>
      </c>
      <c r="H43" s="46">
        <f t="shared" si="6"/>
        <v>0.2081821648524783</v>
      </c>
      <c r="I43" s="46">
        <f t="shared" si="7"/>
        <v>0.27246967640530784</v>
      </c>
    </row>
    <row r="44" spans="1:9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  <c r="F44" s="46">
        <f t="shared" si="4"/>
        <v>0.20793471000000008</v>
      </c>
      <c r="G44" s="46">
        <f t="shared" si="5"/>
        <v>0.27599973408314327</v>
      </c>
      <c r="H44" s="46">
        <f t="shared" si="6"/>
        <v>0.20891720093539334</v>
      </c>
      <c r="I44" s="46">
        <f t="shared" si="7"/>
        <v>0.27317982648673933</v>
      </c>
    </row>
    <row r="45" spans="1:9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  <c r="F45" s="46">
        <f t="shared" si="4"/>
        <v>0.20807599999999937</v>
      </c>
      <c r="G45" s="46">
        <f t="shared" si="5"/>
        <v>0.2784895840027275</v>
      </c>
      <c r="H45" s="46">
        <f t="shared" si="6"/>
        <v>0.21063547145502526</v>
      </c>
      <c r="I45" s="46">
        <f t="shared" si="7"/>
        <v>0.275208817285602</v>
      </c>
    </row>
    <row r="46" spans="1:9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  <c r="F46" s="46">
        <f t="shared" si="4"/>
        <v>0.20868311000000006</v>
      </c>
      <c r="G46" s="46">
        <f t="shared" si="5"/>
        <v>0.2831408752549578</v>
      </c>
      <c r="H46" s="46">
        <f t="shared" si="6"/>
        <v>0.21355008209400694</v>
      </c>
      <c r="I46" s="46">
        <f t="shared" si="7"/>
        <v>0.27897303811914753</v>
      </c>
    </row>
    <row r="47" spans="1:9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  <c r="F47" s="46">
        <f t="shared" si="4"/>
        <v>0.2097560399999986</v>
      </c>
      <c r="G47" s="46">
        <f t="shared" si="5"/>
        <v>0.29068205734029107</v>
      </c>
      <c r="H47" s="46">
        <f t="shared" si="6"/>
        <v>0.2179530444763077</v>
      </c>
      <c r="I47" s="46">
        <f t="shared" si="7"/>
        <v>0.285018674141611</v>
      </c>
    </row>
    <row r="48" spans="2:5" ht="12.75">
      <c r="B48" s="3"/>
      <c r="C48" s="3"/>
      <c r="D48" s="5"/>
      <c r="E48" s="5"/>
    </row>
  </sheetData>
  <mergeCells count="17">
    <mergeCell ref="U2:V2"/>
    <mergeCell ref="W2:X2"/>
    <mergeCell ref="T1:Y1"/>
    <mergeCell ref="L1:O1"/>
    <mergeCell ref="P1:S1"/>
    <mergeCell ref="I1:K1"/>
    <mergeCell ref="F9:G9"/>
    <mergeCell ref="H9:I9"/>
    <mergeCell ref="F8:I8"/>
    <mergeCell ref="A1:F1"/>
    <mergeCell ref="D8:E8"/>
    <mergeCell ref="D9:E9"/>
    <mergeCell ref="F4:G4"/>
    <mergeCell ref="P20:T20"/>
    <mergeCell ref="R21:S21"/>
    <mergeCell ref="M2:N2"/>
    <mergeCell ref="Q2:R2"/>
  </mergeCells>
  <conditionalFormatting sqref="R30 M8">
    <cfRule type="expression" priority="1" dxfId="0" stopIfTrue="1">
      <formula>$M$8&gt;$N$8</formula>
    </cfRule>
  </conditionalFormatting>
  <conditionalFormatting sqref="S30 N8">
    <cfRule type="expression" priority="2" dxfId="0" stopIfTrue="1">
      <formula>$N$8&gt;$M$8</formula>
    </cfRule>
  </conditionalFormatting>
  <conditionalFormatting sqref="R8">
    <cfRule type="expression" priority="3" dxfId="0" stopIfTrue="1">
      <formula>ABS($Q$8)&lt;ABS($R$8)</formula>
    </cfRule>
  </conditionalFormatting>
  <conditionalFormatting sqref="Q8 U8:X8">
    <cfRule type="expression" priority="4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Mode Fibre Loss, Dispersion and Delay</dc:title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2007-02-23T14:32:39Z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